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И_не удалять!!!\Desktop\медет\Нормативно-правовые акты\ОЗП\"/>
    </mc:Choice>
  </mc:AlternateContent>
  <bookViews>
    <workbookView xWindow="0" yWindow="0" windowWidth="28800" windowHeight="12435" tabRatio="601" activeTab="9"/>
  </bookViews>
  <sheets>
    <sheet name="Ж-А" sheetId="1" r:id="rId1"/>
    <sheet name="ОШобл" sheetId="2" r:id="rId2"/>
    <sheet name="г.Ош" sheetId="10" r:id="rId3"/>
    <sheet name="Баткен" sheetId="5" r:id="rId4"/>
    <sheet name="Чуй" sheetId="9" r:id="rId5"/>
    <sheet name="Талас" sheetId="8" r:id="rId6"/>
    <sheet name="Бишкек" sheetId="4" r:id="rId7"/>
    <sheet name="Нарын" sheetId="7" r:id="rId8"/>
    <sheet name="И-Куль" sheetId="6" r:id="rId9"/>
    <sheet name="республика" sheetId="11" r:id="rId10"/>
  </sheets>
  <externalReferences>
    <externalReference r:id="rId11"/>
  </externalReferences>
  <definedNames>
    <definedName name="А2">г.Ош!$B$4</definedName>
    <definedName name="В2">г.Ош!$B$4</definedName>
    <definedName name="_xlnm.Print_Titles" localSheetId="3">Баткен!$7:$8</definedName>
    <definedName name="_xlnm.Print_Titles" localSheetId="6">Бишкек!$7:$8</definedName>
    <definedName name="_xlnm.Print_Titles" localSheetId="2">г.Ош!$7:$8</definedName>
    <definedName name="_xlnm.Print_Titles" localSheetId="0">'Ж-А'!$7:$8</definedName>
    <definedName name="_xlnm.Print_Titles" localSheetId="8">'И-Куль'!$7:$8</definedName>
    <definedName name="_xlnm.Print_Titles" localSheetId="7">Нарын!$7:$8</definedName>
    <definedName name="_xlnm.Print_Titles" localSheetId="1">ОШобл!$7:$8</definedName>
    <definedName name="_xlnm.Print_Titles" localSheetId="5">Талас!$7:$8</definedName>
    <definedName name="_xlnm.Print_Titles" localSheetId="4">Чуй!$7:$8</definedName>
    <definedName name="_xlnm.Print_Area" localSheetId="3">Баткен!$A$1:$O$54</definedName>
    <definedName name="_xlnm.Print_Area" localSheetId="6">Бишкек!$A$1:$O$53</definedName>
    <definedName name="_xlnm.Print_Area" localSheetId="2">г.Ош!$A$2:$O$54</definedName>
    <definedName name="_xlnm.Print_Area" localSheetId="0">'Ж-А'!$A$2:$O$62</definedName>
    <definedName name="_xlnm.Print_Area" localSheetId="8">'И-Куль'!$A$2:$O$62</definedName>
    <definedName name="_xlnm.Print_Area" localSheetId="7">Нарын!$A$1:$O$63</definedName>
    <definedName name="_xlnm.Print_Area" localSheetId="1">ОШобл!$A$2:$O$61</definedName>
    <definedName name="_xlnm.Print_Area" localSheetId="9">республика!$A$1:$O$101</definedName>
    <definedName name="_xlnm.Print_Area" localSheetId="5">Талас!$A$1:$O$58</definedName>
    <definedName name="_xlnm.Print_Area" localSheetId="4">Чуй!$A$1:$O$63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3" i="9" l="1"/>
  <c r="N13" i="9"/>
  <c r="M13" i="9"/>
  <c r="L13" i="9"/>
  <c r="K13" i="9"/>
  <c r="J13" i="9"/>
  <c r="I13" i="9"/>
  <c r="H13" i="9"/>
  <c r="G13" i="9"/>
  <c r="F13" i="9"/>
  <c r="E13" i="9"/>
  <c r="D13" i="9"/>
  <c r="O13" i="1"/>
  <c r="N13" i="1"/>
  <c r="M13" i="1"/>
  <c r="L13" i="1"/>
  <c r="K13" i="1"/>
  <c r="J13" i="1"/>
  <c r="I13" i="1"/>
  <c r="H13" i="1"/>
  <c r="G13" i="1"/>
  <c r="F13" i="1"/>
  <c r="E13" i="1"/>
  <c r="D13" i="1"/>
  <c r="O13" i="5"/>
  <c r="N13" i="5"/>
  <c r="M13" i="5"/>
  <c r="L13" i="5"/>
  <c r="K13" i="5"/>
  <c r="J13" i="5"/>
  <c r="I13" i="5"/>
  <c r="H13" i="5"/>
  <c r="G13" i="5"/>
  <c r="F13" i="5"/>
  <c r="E13" i="5"/>
  <c r="D13" i="5"/>
  <c r="O13" i="10"/>
  <c r="N13" i="10"/>
  <c r="M13" i="10"/>
  <c r="L13" i="10"/>
  <c r="K13" i="10"/>
  <c r="J13" i="10"/>
  <c r="I13" i="10"/>
  <c r="H13" i="10"/>
  <c r="G13" i="10"/>
  <c r="F13" i="10"/>
  <c r="E13" i="10"/>
  <c r="D13" i="10"/>
  <c r="O13" i="2"/>
  <c r="N13" i="2"/>
  <c r="M13" i="2"/>
  <c r="L13" i="2"/>
  <c r="K13" i="2"/>
  <c r="J13" i="2"/>
  <c r="I13" i="2"/>
  <c r="H13" i="2"/>
  <c r="G13" i="2"/>
  <c r="F13" i="2"/>
  <c r="E13" i="2"/>
  <c r="D13" i="2"/>
  <c r="O13" i="8"/>
  <c r="N13" i="8"/>
  <c r="M13" i="8"/>
  <c r="L13" i="8"/>
  <c r="K13" i="8"/>
  <c r="J13" i="8"/>
  <c r="I13" i="8"/>
  <c r="H13" i="8"/>
  <c r="G13" i="8"/>
  <c r="F13" i="8"/>
  <c r="E13" i="8"/>
  <c r="D13" i="8"/>
  <c r="O13" i="4"/>
  <c r="N13" i="4"/>
  <c r="M13" i="4"/>
  <c r="L13" i="4"/>
  <c r="K13" i="4"/>
  <c r="J13" i="4"/>
  <c r="I13" i="4"/>
  <c r="H13" i="4"/>
  <c r="G13" i="4"/>
  <c r="F13" i="4"/>
  <c r="E13" i="4"/>
  <c r="D13" i="4"/>
  <c r="O13" i="7"/>
  <c r="N13" i="7"/>
  <c r="M13" i="7"/>
  <c r="L13" i="7"/>
  <c r="K13" i="7"/>
  <c r="J13" i="7"/>
  <c r="I13" i="7"/>
  <c r="H13" i="7"/>
  <c r="G13" i="7"/>
  <c r="F13" i="7"/>
  <c r="E13" i="7"/>
  <c r="D13" i="7"/>
  <c r="O14" i="6"/>
  <c r="N14" i="6"/>
  <c r="M14" i="6"/>
  <c r="L14" i="6"/>
  <c r="K14" i="6"/>
  <c r="J14" i="6"/>
  <c r="I14" i="6"/>
  <c r="H14" i="6"/>
  <c r="G14" i="6"/>
  <c r="F14" i="6"/>
  <c r="E14" i="6"/>
  <c r="D14" i="6"/>
  <c r="I14" i="11"/>
  <c r="O14" i="11"/>
  <c r="N14" i="11"/>
  <c r="M14" i="11"/>
  <c r="L14" i="11"/>
  <c r="K14" i="11"/>
  <c r="J14" i="11"/>
  <c r="H14" i="11"/>
  <c r="G14" i="11"/>
  <c r="F14" i="11"/>
  <c r="E14" i="11"/>
  <c r="D14" i="11"/>
  <c r="C51" i="4" l="1"/>
  <c r="C62" i="6" l="1"/>
  <c r="C61" i="6"/>
  <c r="C59" i="6"/>
  <c r="C58" i="6"/>
  <c r="C56" i="6"/>
  <c r="C54" i="6"/>
  <c r="C52" i="6"/>
  <c r="C50" i="6"/>
  <c r="C48" i="6"/>
  <c r="C46" i="6"/>
  <c r="C44" i="6"/>
  <c r="C42" i="6"/>
  <c r="C40" i="6"/>
  <c r="C38" i="6"/>
  <c r="C36" i="6"/>
  <c r="C34" i="6"/>
  <c r="C30" i="6"/>
  <c r="C26" i="6"/>
  <c r="I24" i="6"/>
  <c r="H24" i="6"/>
  <c r="G24" i="6"/>
  <c r="F24" i="6"/>
  <c r="C24" i="6" s="1"/>
  <c r="C30" i="7"/>
  <c r="C27" i="7"/>
  <c r="C26" i="7"/>
  <c r="I24" i="7"/>
  <c r="H24" i="7"/>
  <c r="G24" i="7"/>
  <c r="F24" i="7"/>
  <c r="C24" i="7"/>
  <c r="C28" i="8"/>
  <c r="C27" i="8"/>
  <c r="C26" i="8"/>
  <c r="C25" i="8"/>
  <c r="C24" i="8"/>
  <c r="C23" i="8"/>
  <c r="C22" i="8"/>
  <c r="C62" i="9"/>
  <c r="C61" i="9"/>
  <c r="C59" i="9"/>
  <c r="C58" i="9"/>
  <c r="C56" i="9"/>
  <c r="C54" i="9"/>
  <c r="C52" i="9"/>
  <c r="C50" i="9"/>
  <c r="C48" i="9"/>
  <c r="C46" i="9"/>
  <c r="C44" i="9"/>
  <c r="C42" i="9"/>
  <c r="C40" i="9"/>
  <c r="C38" i="9"/>
  <c r="C36" i="9"/>
  <c r="C34" i="9"/>
  <c r="C32" i="9"/>
  <c r="C28" i="9"/>
  <c r="C27" i="9"/>
  <c r="C26" i="9"/>
  <c r="C25" i="9"/>
  <c r="C24" i="9"/>
  <c r="C23" i="9"/>
  <c r="J22" i="9"/>
  <c r="I22" i="9"/>
  <c r="H22" i="9"/>
  <c r="G22" i="9"/>
  <c r="F22" i="9"/>
  <c r="C22" i="9"/>
  <c r="C30" i="10"/>
  <c r="C24" i="10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C35" i="2"/>
  <c r="C33" i="2"/>
  <c r="C29" i="2"/>
  <c r="C26" i="2"/>
  <c r="C25" i="2"/>
  <c r="C24" i="2"/>
  <c r="C23" i="2" s="1"/>
  <c r="J23" i="2"/>
  <c r="I23" i="2"/>
  <c r="H23" i="2"/>
  <c r="G23" i="2"/>
  <c r="F23" i="2"/>
  <c r="C62" i="1"/>
  <c r="C61" i="1"/>
  <c r="C59" i="1"/>
  <c r="C58" i="1"/>
  <c r="C56" i="1"/>
  <c r="C54" i="1"/>
  <c r="C52" i="1"/>
  <c r="C50" i="1"/>
  <c r="C48" i="1"/>
  <c r="C46" i="1"/>
  <c r="N44" i="1"/>
  <c r="M44" i="1"/>
  <c r="C44" i="1" s="1"/>
  <c r="L44" i="1"/>
  <c r="K44" i="1"/>
  <c r="J44" i="1"/>
  <c r="C42" i="1"/>
  <c r="C40" i="1"/>
  <c r="C38" i="1"/>
  <c r="C36" i="1"/>
  <c r="C34" i="1"/>
  <c r="C30" i="1"/>
  <c r="C27" i="1"/>
  <c r="C24" i="1" s="1"/>
  <c r="C26" i="1"/>
  <c r="J24" i="1"/>
  <c r="I24" i="1"/>
  <c r="H24" i="1"/>
  <c r="G24" i="1"/>
  <c r="F24" i="1"/>
  <c r="C30" i="4" l="1"/>
  <c r="C29" i="4"/>
  <c r="C28" i="4"/>
  <c r="C27" i="4"/>
  <c r="C26" i="4"/>
  <c r="C25" i="4"/>
  <c r="J24" i="4"/>
  <c r="I24" i="4"/>
  <c r="H24" i="4"/>
  <c r="G24" i="4"/>
  <c r="F24" i="4"/>
  <c r="E24" i="4"/>
  <c r="D24" i="4"/>
  <c r="C24" i="4"/>
  <c r="C52" i="4"/>
  <c r="C49" i="4"/>
  <c r="C47" i="4"/>
  <c r="C45" i="4"/>
  <c r="C43" i="4"/>
  <c r="C41" i="4"/>
  <c r="C39" i="4"/>
  <c r="C37" i="4"/>
  <c r="C35" i="4"/>
  <c r="C33" i="4"/>
</calcChain>
</file>

<file path=xl/sharedStrings.xml><?xml version="1.0" encoding="utf-8"?>
<sst xmlns="http://schemas.openxmlformats.org/spreadsheetml/2006/main" count="1087" uniqueCount="234">
  <si>
    <t>№ п/п</t>
  </si>
  <si>
    <t>Наименование мероприятий</t>
  </si>
  <si>
    <t>Всего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</si>
  <si>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</si>
  <si>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</si>
  <si>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</si>
  <si>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</si>
  <si>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</si>
  <si>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</si>
  <si>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</si>
  <si>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</si>
  <si>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</si>
  <si>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</si>
  <si>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</si>
  <si>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</si>
  <si>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I.</t>
  </si>
  <si>
    <t>1.1.</t>
  </si>
  <si>
    <t>1.2.</t>
  </si>
  <si>
    <t>II.</t>
  </si>
  <si>
    <t>2.1.</t>
  </si>
  <si>
    <t>III.</t>
  </si>
  <si>
    <t>3.1.</t>
  </si>
  <si>
    <t>3.2.</t>
  </si>
  <si>
    <t>3.3.</t>
  </si>
  <si>
    <t>3.4.</t>
  </si>
  <si>
    <t>3.5.</t>
  </si>
  <si>
    <t>3.6.</t>
  </si>
  <si>
    <t>3.8.</t>
  </si>
  <si>
    <t>3.9.</t>
  </si>
  <si>
    <t>3.10.</t>
  </si>
  <si>
    <t>3.11.</t>
  </si>
  <si>
    <t>3.12.</t>
  </si>
  <si>
    <t>3.13.</t>
  </si>
  <si>
    <t>3.7.</t>
  </si>
  <si>
    <t>1.1.1.</t>
  </si>
  <si>
    <t>1.1.2.</t>
  </si>
  <si>
    <t>1.1.3.</t>
  </si>
  <si>
    <t>1.1.4.</t>
  </si>
  <si>
    <t>.</t>
  </si>
  <si>
    <t>1.1.5.</t>
  </si>
  <si>
    <t>3.14.</t>
  </si>
  <si>
    <t>3.15.</t>
  </si>
  <si>
    <t>1.1.2.1.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</si>
  <si>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</si>
  <si>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</si>
  <si>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 республиканский  бюджет</t>
  </si>
  <si>
    <t xml:space="preserve"> - местный  бюджет</t>
  </si>
  <si>
    <t xml:space="preserve"> - уголь (тыс.т)</t>
  </si>
  <si>
    <t xml:space="preserve"> - уголь (тыс. т) </t>
  </si>
  <si>
    <t>2.1.1.</t>
  </si>
  <si>
    <t>2.1.2.</t>
  </si>
  <si>
    <t>2.1.3.</t>
  </si>
  <si>
    <t>2.1.4.</t>
  </si>
  <si>
    <t>2.1.5.</t>
  </si>
  <si>
    <t>2.1.6.</t>
  </si>
  <si>
    <t>3.16.</t>
  </si>
  <si>
    <t>3.17.</t>
  </si>
  <si>
    <t>3.18.</t>
  </si>
  <si>
    <t>3.2.1.</t>
  </si>
  <si>
    <t>план потребления электрической энергии по КПП</t>
  </si>
  <si>
    <t>1.2.1.</t>
  </si>
  <si>
    <t>1.2.2.</t>
  </si>
  <si>
    <t>1.2.3.</t>
  </si>
  <si>
    <t>1.2.4.</t>
  </si>
  <si>
    <t>По объектам Ошского МП «Теплоснабжение» мэрии города Ош</t>
  </si>
  <si>
    <t>Приложение 6</t>
  </si>
  <si>
    <t>Приложение 7</t>
  </si>
  <si>
    <t>- уголь (тыс. т)</t>
  </si>
  <si>
    <t>Приложение 4</t>
  </si>
  <si>
    <t>Приложение 5</t>
  </si>
  <si>
    <t xml:space="preserve"> - мазут (тыс.т.)</t>
  </si>
  <si>
    <t>1.2.2.1.</t>
  </si>
  <si>
    <t>По учреждениям МОН</t>
  </si>
  <si>
    <t>№         п/п</t>
  </si>
  <si>
    <t>Приложение 2</t>
  </si>
  <si>
    <t>Приложение 3</t>
  </si>
  <si>
    <t>в том числе: план потребления эл. энергии по РЭК</t>
  </si>
  <si>
    <t>потери ОАО «НЭС Кыргызстана»</t>
  </si>
  <si>
    <t>потери ОАО «НЭС Кыргызстана» (МВт)</t>
  </si>
  <si>
    <t>хознужды ОАО «НЭС Кыргызстана»</t>
  </si>
  <si>
    <t>нужды ОАО «Электрические станции»</t>
  </si>
  <si>
    <t>предельная величина мощности по области (МВт)</t>
  </si>
  <si>
    <t>предельная величина мощности по РЭК (МВт)</t>
  </si>
  <si>
    <t>предельная величина мощности по КПП (МВт)</t>
  </si>
  <si>
    <t>план подготовки котельных по области, всего:</t>
  </si>
  <si>
    <t xml:space="preserve">промышленных, связанных с теплоснабжением населения </t>
  </si>
  <si>
    <t xml:space="preserve">по учреждениям Минздрава    </t>
  </si>
  <si>
    <t xml:space="preserve">по учреждениям МОН: </t>
  </si>
  <si>
    <t>по учреждениям МОН:</t>
  </si>
  <si>
    <t>для населения:</t>
  </si>
  <si>
    <t>по учреждениям Минздрава, республиканский бюджет:</t>
  </si>
  <si>
    <t xml:space="preserve">по учреждениям Минздрава, республиканский бюджет: </t>
  </si>
  <si>
    <t xml:space="preserve">по учреждениям Минздрава, республиканский бюджет:  </t>
  </si>
  <si>
    <t xml:space="preserve">по учреждениям ФОМС, республиканский бюджет: </t>
  </si>
  <si>
    <t xml:space="preserve">по учреждениям ФОМС, республиканский бюджет:  </t>
  </si>
  <si>
    <t xml:space="preserve">по учреждениям ФОМС, республиканский бюджет:   </t>
  </si>
  <si>
    <t>по учреждениям МОН, республиканский бюджет:</t>
  </si>
  <si>
    <t xml:space="preserve">по учреждениям образования, местный бюджет:         </t>
  </si>
  <si>
    <t>по учреждениям образования, местный бюджет:</t>
  </si>
  <si>
    <t xml:space="preserve">по учреждениям образования, местный бюджет: </t>
  </si>
  <si>
    <t>по учреждениям культуры, местный бюджет:</t>
  </si>
  <si>
    <t xml:space="preserve">по учреждениям культуры, местный бюджет:         </t>
  </si>
  <si>
    <t>по учреждениям МЧС, республиканский бюджет:</t>
  </si>
  <si>
    <t xml:space="preserve">по учреждениям МЧС, республиканский бюджет:  </t>
  </si>
  <si>
    <t>по учреждениям МВД, республиканский бюджет:</t>
  </si>
  <si>
    <t xml:space="preserve">по учреждениям МВД, республиканский бюджет:                 </t>
  </si>
  <si>
    <t xml:space="preserve">по учреждениям МВД, республиканский бюджет:  </t>
  </si>
  <si>
    <t xml:space="preserve">по учреждениям МВД, республиканский бюджет: </t>
  </si>
  <si>
    <t xml:space="preserve">по частям ГПС, республиканский бюджет:           </t>
  </si>
  <si>
    <t xml:space="preserve">по частям ГПС, республиканский бюджет: </t>
  </si>
  <si>
    <t>по частям ГПС, республиканский бюджет:</t>
  </si>
  <si>
    <t xml:space="preserve">по учреждениям ГСИН, республиканский бюджет:  </t>
  </si>
  <si>
    <t>Подготовка котельных: (шт.)</t>
  </si>
  <si>
    <t>предельная величина мощности по городу (МВт)</t>
  </si>
  <si>
    <t>план подготовки котельных по городу, всего:</t>
  </si>
  <si>
    <t>по объектам Ошского МП «Теплоснабжение» мэрии города Ош</t>
  </si>
  <si>
    <t xml:space="preserve">по ТЭЦ города Ош : </t>
  </si>
  <si>
    <t>предельная величина мощности по городу  (МВт)</t>
  </si>
  <si>
    <t>план потребления эл. энергии по городу,  всего:</t>
  </si>
  <si>
    <t>по учреждениям МОН</t>
  </si>
  <si>
    <t>по объектам КП «Бишкектеплоэнерго»</t>
  </si>
  <si>
    <t xml:space="preserve">на ТЭЦ города Бишкек : </t>
  </si>
  <si>
    <t>план потребления э/энергии Кумтор ОК</t>
  </si>
  <si>
    <t>предельная величина мощности по Кумтору  (МВт)</t>
  </si>
  <si>
    <t>предельная величина мощности по республике с учетом транзитных потерь ОАО «НЭС Кыргызстана» (МВт)</t>
  </si>
  <si>
    <t xml:space="preserve">на ТЭЦ города Ош: </t>
  </si>
  <si>
    <t xml:space="preserve">на ТЭЦ города Бишкек: </t>
  </si>
  <si>
    <t>по объектам КП «Бишкектеплоэнерго», местный  бюджет:</t>
  </si>
  <si>
    <t>план подготовки котельных по республике, всего:</t>
  </si>
  <si>
    <t>по учреждениям ГК по делам обороны, республиканский бюджет:</t>
  </si>
  <si>
    <t xml:space="preserve">по учреждениям ГК по делам обороны, республиканский бюджет:                 </t>
  </si>
  <si>
    <t xml:space="preserve">по учреждениям ГК по делам обороны, республиканский бюджет:  </t>
  </si>
  <si>
    <t xml:space="preserve">по учреждениям ГК по делам обороны, республиканский бюджет: </t>
  </si>
  <si>
    <t xml:space="preserve">по учреждениям Агентства НСПО при МОН, республиканский бюджет: </t>
  </si>
  <si>
    <t xml:space="preserve">по учреждениям Минтруда и соцразвития, республиканский бюджет:  </t>
  </si>
  <si>
    <t>по учреждениям Минтруда и соцразвития, республиканский бюджет:</t>
  </si>
  <si>
    <t>хозяйственные нужды ОАО «НЭС Кыргызстана»</t>
  </si>
  <si>
    <t>хозяйственные нужды ОАО «Электрические станции»</t>
  </si>
  <si>
    <t xml:space="preserve"> </t>
  </si>
  <si>
    <t xml:space="preserve"> - уголь (тыс. т)</t>
  </si>
  <si>
    <t xml:space="preserve">по объектам ГП «Кыргызтеплоэнерго», республиканский бюджет:     </t>
  </si>
  <si>
    <t xml:space="preserve">по объектам ГП «Кыргызтеплоэнерго»,                        местный бюджет:            </t>
  </si>
  <si>
    <t>по объектам ГП «Кыргызтеплоэнерго»</t>
  </si>
  <si>
    <t xml:space="preserve">по объектам ГП «Кыргызтеплоэнерго», местный бюджет:            </t>
  </si>
  <si>
    <t>по учреждениям ФОМС, республиканский бюджет:</t>
  </si>
  <si>
    <t xml:space="preserve">по учреждениям ФОМС  </t>
  </si>
  <si>
    <t xml:space="preserve">по учреждениям ФОМС    </t>
  </si>
  <si>
    <t xml:space="preserve">по учреждениям ФОМС     </t>
  </si>
  <si>
    <t>По учреждениям ФОМС</t>
  </si>
  <si>
    <t>по учреждениям ФОМС</t>
  </si>
  <si>
    <t>план потребления электроэнергии по области, всего:</t>
  </si>
  <si>
    <t>в том числе: план потребления электроэнергии по РЭК</t>
  </si>
  <si>
    <t>план потребления электроэнергии по КПП</t>
  </si>
  <si>
    <t>Поставка и объемы запасов топлива:</t>
  </si>
  <si>
    <t xml:space="preserve"> - мазут (тыс. т)</t>
  </si>
  <si>
    <t xml:space="preserve">по учреждениям Агентства НПО при МОН, республиканский бюджет: </t>
  </si>
  <si>
    <t>план потребления электроэнергии по городу, всего:</t>
  </si>
  <si>
    <t xml:space="preserve"> - уголь (тыс .т)</t>
  </si>
  <si>
    <t xml:space="preserve"> - мазут (тыс .т)</t>
  </si>
  <si>
    <t>план потребления электроэнергии по области,  всего:</t>
  </si>
  <si>
    <t xml:space="preserve"> план потребления электроэнергии по КПП</t>
  </si>
  <si>
    <t>план потребления электроэнергии по республике, всего:</t>
  </si>
  <si>
    <t>план потребления электроэнергии по Компании «Кумтор ОК»</t>
  </si>
  <si>
    <t>предельная величина мощности по Компании «Кумтор ОК»  (МВт)</t>
  </si>
  <si>
    <t>хознужды ОАО «НЭС Кыргызстана» (МВт)</t>
  </si>
  <si>
    <t>1.2.5.</t>
  </si>
  <si>
    <t>нужды ОАО «Электрические станции» (МВт)</t>
  </si>
  <si>
    <t>1.2.6.</t>
  </si>
  <si>
    <t>хознужды ОАО «Электрические станции» (МВт)</t>
  </si>
  <si>
    <t>2020 год</t>
  </si>
  <si>
    <t>Электрическая энергия:            (млн  кВтч)</t>
  </si>
  <si>
    <t>Электрическая энергия:            (млн кВтч)</t>
  </si>
  <si>
    <t>по объектам ГП «Кыргызтеплоэнерго», местный бюджет:</t>
  </si>
  <si>
    <t xml:space="preserve">по объектам ГП «Кыргызтеплоэнерго», 
республиканский бюджет:     </t>
  </si>
  <si>
    <t>Лимиты</t>
  </si>
  <si>
    <t>Приложение 11</t>
  </si>
  <si>
    <t xml:space="preserve"> потребления электрической энергии и мощности, объемы необходимого запаса топлива</t>
  </si>
  <si>
    <t xml:space="preserve">    Лимиты</t>
  </si>
  <si>
    <t xml:space="preserve">     Лимиты</t>
  </si>
  <si>
    <t xml:space="preserve"> потребления электрической энергии и мощности,  объемы необходимого запаса топлива</t>
  </si>
  <si>
    <t xml:space="preserve"> Приложение 8</t>
  </si>
  <si>
    <t xml:space="preserve"> Приложение 9</t>
  </si>
  <si>
    <t xml:space="preserve"> Приложение 10</t>
  </si>
  <si>
    <t xml:space="preserve">по Джалал-Абадской области к осенне-зимнему периоду 2020/2021 года </t>
  </si>
  <si>
    <t>2021 год</t>
  </si>
  <si>
    <t xml:space="preserve">по Ошской области к осенне-зимнему периоду 2020/2021 года </t>
  </si>
  <si>
    <t xml:space="preserve">по городу Ош к осенне-зимнему периоду 2020/2021 года </t>
  </si>
  <si>
    <t xml:space="preserve">по Баткенской области к осенне-зимнему периоду 2020/2021 года </t>
  </si>
  <si>
    <t xml:space="preserve">по Чуйской области к осенне-зимнему периоду 2020/2021 года </t>
  </si>
  <si>
    <t xml:space="preserve">по Таласской области к осенне-зимнему периоду 2020/2021 года </t>
  </si>
  <si>
    <t xml:space="preserve">по городу Бишкек к осенне-зимнему периоду 2020/2021 года </t>
  </si>
  <si>
    <t xml:space="preserve">по Нарынской области к осенне-зимнему периоду 2020/2021 года </t>
  </si>
  <si>
    <t xml:space="preserve"> по Кыргызской Республике к осенне-зимнему периоду 2020/2021 года </t>
  </si>
  <si>
    <t xml:space="preserve">по объектам КП «Бишкектеплоэнерго», местный  бюджет:            </t>
  </si>
  <si>
    <t xml:space="preserve">по объектам ГП «Кыргызтеплоэнерго»,                местный бюджет:            </t>
  </si>
  <si>
    <t xml:space="preserve">по объектам ГП «Кыргызтеплоэнерго»,                 местный бюджет:            </t>
  </si>
  <si>
    <t>– распределительная электрическая компания;</t>
  </si>
  <si>
    <t>– крупный промышленный потребитель;</t>
  </si>
  <si>
    <t>– открытое акционерное общество;</t>
  </si>
  <si>
    <t>– Национальные электрические сети Кыргызстана;</t>
  </si>
  <si>
    <t>– Фонд обязательного медицинского страхования при Правительстве Кыргызской Республики;</t>
  </si>
  <si>
    <t>– Министерство образования и науки Кыргызской Республики;</t>
  </si>
  <si>
    <t>– государственное предприятие;</t>
  </si>
  <si>
    <t>– коммунальное предприятие;</t>
  </si>
  <si>
    <t>– Министерство здравоохранения Кыргызской Республики;</t>
  </si>
  <si>
    <t>– Министерство чрезвычайных ситуаций Кыргызской Республики;</t>
  </si>
  <si>
    <t>– Министерство внутренних дел Кыргызской Республики;</t>
  </si>
  <si>
    <t>– Государственный комитет по делам обороны Кыргызской Республики;</t>
  </si>
  <si>
    <t>– Государственная пограничная служба Кыргызской Республики;</t>
  </si>
  <si>
    <t>– Государственная служба исполнения наказаний при Правительстве Кыргызской Республики;</t>
  </si>
  <si>
    <t>– Министерство труда и социального развития Кыргызской Республики;</t>
  </si>
  <si>
    <t>– Агентство начального профессионального образования при Министерстве образования и науки Кыргызской Республики;</t>
  </si>
  <si>
    <t>– Муниципальное предприятие;</t>
  </si>
  <si>
    <t>– тепловая электрическая централь.</t>
  </si>
  <si>
    <t xml:space="preserve">                       ОАО                                     </t>
  </si>
  <si>
    <t xml:space="preserve">                       НЭС Кыргызстана               </t>
  </si>
  <si>
    <t xml:space="preserve">                       ФОМС                                  </t>
  </si>
  <si>
    <t xml:space="preserve">                       МОН                                    </t>
  </si>
  <si>
    <t xml:space="preserve">                       ГП                                        </t>
  </si>
  <si>
    <t xml:space="preserve">                       КП                                       </t>
  </si>
  <si>
    <t xml:space="preserve">                       Минздрав                            </t>
  </si>
  <si>
    <t xml:space="preserve">                       МЧС                                    </t>
  </si>
  <si>
    <t xml:space="preserve">                       МВД                                    </t>
  </si>
  <si>
    <t xml:space="preserve">                       ГК по делам обороны          </t>
  </si>
  <si>
    <t xml:space="preserve">                       ГПС                                      </t>
  </si>
  <si>
    <t xml:space="preserve">                       ГСИН                                   </t>
  </si>
  <si>
    <t xml:space="preserve">                       Минтруда и соцразвития     </t>
  </si>
  <si>
    <t xml:space="preserve">                       Агентство НПО при МОН   </t>
  </si>
  <si>
    <t xml:space="preserve">                       МП                                       </t>
  </si>
  <si>
    <t xml:space="preserve">                       ТЭЦ                                     </t>
  </si>
  <si>
    <t xml:space="preserve">                       КПП                                    </t>
  </si>
  <si>
    <t xml:space="preserve">                       РЭК                                     </t>
  </si>
  <si>
    <t xml:space="preserve">                       Примечание:</t>
  </si>
  <si>
    <t xml:space="preserve">по Иссык-Кульской области к осенне-зимнему периоду 2020/2021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</si>
</sst>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.00000"/>
    <numFmt numFmtId="168" formatCode="0.0000000"/>
  </numFmts>
  <fonts count="36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sz val="13.5"/>
      <name val="Times New Roman"/>
      <family val="1"/>
      <charset val="204"/>
    </font>
    <font>
      <sz val="13.5"/>
      <name val="Arial"/>
      <family val="2"/>
      <charset val="204"/>
    </font>
    <font>
      <sz val="10"/>
      <name val="Arial Cyr"/>
      <charset val="204"/>
    </font>
    <font>
      <b/>
      <sz val="9"/>
      <color rgb="FF0070C0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sz val="10"/>
      <color rgb="FF0070C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6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0" fillId="0" borderId="0"/>
    <xf numFmtId="0" fontId="17" fillId="0" borderId="0"/>
    <xf numFmtId="0" fontId="17" fillId="0" borderId="0"/>
    <xf numFmtId="0" fontId="25" fillId="0" borderId="0"/>
  </cellStyleXfs>
  <cellXfs count="363">
    <xf numFmtId="0" fontId="0" fillId="0" borderId="0" xfId="0"/>
    <xf numFmtId="0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0" fontId="5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/>
    <xf numFmtId="0" fontId="1" fillId="0" borderId="0" xfId="0" applyNumberFormat="1" applyFont="1" applyFill="1"/>
    <xf numFmtId="165" fontId="6" fillId="0" borderId="0" xfId="0" applyNumberFormat="1" applyFont="1" applyAlignment="1">
      <alignment horizontal="center"/>
    </xf>
    <xf numFmtId="0" fontId="4" fillId="0" borderId="0" xfId="0" applyNumberFormat="1" applyFont="1" applyAlignment="1">
      <alignment vertical="center"/>
    </xf>
    <xf numFmtId="0" fontId="6" fillId="0" borderId="0" xfId="0" applyNumberFormat="1" applyFont="1"/>
    <xf numFmtId="0" fontId="9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/>
    <xf numFmtId="164" fontId="5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0" fontId="5" fillId="0" borderId="0" xfId="0" applyNumberFormat="1" applyFont="1" applyAlignment="1">
      <alignment horizontal="left"/>
    </xf>
    <xf numFmtId="0" fontId="5" fillId="0" borderId="0" xfId="0" applyFont="1"/>
    <xf numFmtId="165" fontId="1" fillId="0" borderId="0" xfId="0" applyNumberFormat="1" applyFont="1"/>
    <xf numFmtId="165" fontId="5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/>
    </xf>
    <xf numFmtId="0" fontId="1" fillId="0" borderId="0" xfId="0" applyFont="1"/>
    <xf numFmtId="167" fontId="1" fillId="0" borderId="0" xfId="0" applyNumberFormat="1" applyFont="1" applyAlignment="1">
      <alignment horizontal="center" vertical="center"/>
    </xf>
    <xf numFmtId="167" fontId="1" fillId="0" borderId="0" xfId="0" applyNumberFormat="1" applyFont="1"/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left"/>
    </xf>
    <xf numFmtId="0" fontId="4" fillId="0" borderId="0" xfId="0" applyNumberFormat="1" applyFont="1" applyBorder="1" applyAlignment="1">
      <alignment vertical="top" wrapText="1"/>
    </xf>
    <xf numFmtId="0" fontId="1" fillId="0" borderId="0" xfId="0" applyNumberFormat="1" applyFont="1" applyAlignment="1"/>
    <xf numFmtId="164" fontId="5" fillId="0" borderId="0" xfId="0" applyNumberFormat="1" applyFont="1" applyAlignment="1">
      <alignment horizontal="center" vertical="center"/>
    </xf>
    <xf numFmtId="0" fontId="1" fillId="0" borderId="0" xfId="0" applyFont="1" applyFill="1"/>
    <xf numFmtId="164" fontId="1" fillId="0" borderId="0" xfId="0" applyNumberFormat="1" applyFont="1" applyBorder="1"/>
    <xf numFmtId="165" fontId="2" fillId="0" borderId="0" xfId="0" applyNumberFormat="1" applyFont="1" applyAlignment="1">
      <alignment horizontal="center" vertical="center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Border="1" applyAlignment="1">
      <alignment horizontal="justify" vertical="center" wrapText="1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vertical="center"/>
    </xf>
    <xf numFmtId="0" fontId="12" fillId="0" borderId="0" xfId="0" applyNumberFormat="1" applyFont="1"/>
    <xf numFmtId="0" fontId="2" fillId="0" borderId="0" xfId="0" applyNumberFormat="1" applyFont="1" applyFill="1" applyAlignment="1">
      <alignment horizontal="center" vertical="center"/>
    </xf>
    <xf numFmtId="0" fontId="13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 wrapText="1"/>
    </xf>
    <xf numFmtId="0" fontId="8" fillId="0" borderId="0" xfId="0" applyFont="1"/>
    <xf numFmtId="0" fontId="8" fillId="0" borderId="0" xfId="0" applyNumberFormat="1" applyFont="1"/>
    <xf numFmtId="0" fontId="8" fillId="0" borderId="0" xfId="0" applyFont="1" applyFill="1"/>
    <xf numFmtId="0" fontId="8" fillId="0" borderId="0" xfId="0" applyNumberFormat="1" applyFont="1" applyBorder="1"/>
    <xf numFmtId="0" fontId="8" fillId="0" borderId="0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textRotation="90" wrapText="1"/>
    </xf>
    <xf numFmtId="0" fontId="11" fillId="0" borderId="1" xfId="0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vertical="top" wrapText="1"/>
    </xf>
    <xf numFmtId="0" fontId="13" fillId="0" borderId="1" xfId="0" applyNumberFormat="1" applyFont="1" applyBorder="1" applyAlignment="1">
      <alignment vertical="center" wrapText="1"/>
    </xf>
    <xf numFmtId="167" fontId="1" fillId="0" borderId="0" xfId="0" applyNumberFormat="1" applyFont="1" applyAlignment="1">
      <alignment horizontal="right"/>
    </xf>
    <xf numFmtId="166" fontId="1" fillId="0" borderId="0" xfId="0" applyNumberFormat="1" applyFont="1"/>
    <xf numFmtId="0" fontId="13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Alignment="1">
      <alignment horizontal="left" vertical="center"/>
    </xf>
    <xf numFmtId="0" fontId="12" fillId="0" borderId="0" xfId="0" applyNumberFormat="1" applyFont="1" applyAlignment="1">
      <alignment horizontal="left"/>
    </xf>
    <xf numFmtId="164" fontId="13" fillId="0" borderId="0" xfId="0" applyNumberFormat="1" applyFont="1"/>
    <xf numFmtId="164" fontId="12" fillId="0" borderId="0" xfId="0" applyNumberFormat="1" applyFont="1" applyAlignment="1">
      <alignment horizontal="left"/>
    </xf>
    <xf numFmtId="0" fontId="13" fillId="0" borderId="0" xfId="0" applyNumberFormat="1" applyFont="1"/>
    <xf numFmtId="0" fontId="13" fillId="0" borderId="0" xfId="0" applyNumberFormat="1" applyFont="1" applyAlignment="1">
      <alignment horizontal="left"/>
    </xf>
    <xf numFmtId="0" fontId="12" fillId="0" borderId="0" xfId="0" applyNumberFormat="1" applyFont="1" applyFill="1" applyAlignment="1">
      <alignment horizontal="left"/>
    </xf>
    <xf numFmtId="0" fontId="15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Border="1" applyAlignment="1">
      <alignment horizontal="justify" vertical="center" wrapText="1"/>
    </xf>
    <xf numFmtId="0" fontId="14" fillId="0" borderId="0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/>
    <xf numFmtId="165" fontId="14" fillId="0" borderId="0" xfId="0" applyNumberFormat="1" applyFont="1" applyBorder="1" applyAlignment="1">
      <alignment horizontal="center" vertical="center" wrapText="1"/>
    </xf>
    <xf numFmtId="0" fontId="12" fillId="0" borderId="0" xfId="0" applyFont="1"/>
    <xf numFmtId="0" fontId="8" fillId="0" borderId="0" xfId="0" applyNumberFormat="1" applyFont="1" applyFill="1"/>
    <xf numFmtId="0" fontId="11" fillId="0" borderId="0" xfId="0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>
      <alignment vertical="center"/>
    </xf>
    <xf numFmtId="0" fontId="1" fillId="4" borderId="0" xfId="0" applyNumberFormat="1" applyFont="1" applyFill="1"/>
    <xf numFmtId="0" fontId="13" fillId="0" borderId="1" xfId="0" applyNumberFormat="1" applyFont="1" applyBorder="1" applyAlignment="1">
      <alignment horizontal="center" vertical="top"/>
    </xf>
    <xf numFmtId="0" fontId="13" fillId="0" borderId="1" xfId="0" applyNumberFormat="1" applyFont="1" applyBorder="1" applyAlignment="1">
      <alignment vertical="top"/>
    </xf>
    <xf numFmtId="0" fontId="11" fillId="0" borderId="1" xfId="0" applyNumberFormat="1" applyFont="1" applyBorder="1" applyAlignment="1">
      <alignment vertical="center"/>
    </xf>
    <xf numFmtId="0" fontId="13" fillId="0" borderId="1" xfId="0" applyNumberFormat="1" applyFont="1" applyBorder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left"/>
    </xf>
    <xf numFmtId="0" fontId="1" fillId="4" borderId="0" xfId="0" applyNumberFormat="1" applyFont="1" applyFill="1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13" fillId="0" borderId="3" xfId="0" applyNumberFormat="1" applyFont="1" applyBorder="1" applyAlignment="1">
      <alignment vertical="center" wrapText="1"/>
    </xf>
    <xf numFmtId="165" fontId="2" fillId="0" borderId="0" xfId="0" applyNumberFormat="1" applyFont="1"/>
    <xf numFmtId="0" fontId="2" fillId="0" borderId="0" xfId="0" applyNumberFormat="1" applyFont="1" applyBorder="1"/>
    <xf numFmtId="0" fontId="2" fillId="0" borderId="0" xfId="0" applyNumberFormat="1" applyFont="1" applyAlignment="1">
      <alignment horizontal="left" vertical="center"/>
    </xf>
    <xf numFmtId="0" fontId="2" fillId="0" borderId="0" xfId="0" applyFont="1"/>
    <xf numFmtId="167" fontId="2" fillId="0" borderId="0" xfId="0" applyNumberFormat="1" applyFont="1"/>
    <xf numFmtId="0" fontId="2" fillId="0" borderId="0" xfId="0" applyNumberFormat="1" applyFont="1" applyFill="1"/>
    <xf numFmtId="165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1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vertical="top" wrapText="1"/>
    </xf>
    <xf numFmtId="0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wrapText="1"/>
    </xf>
    <xf numFmtId="0" fontId="13" fillId="0" borderId="1" xfId="0" applyNumberFormat="1" applyFont="1" applyBorder="1" applyAlignment="1">
      <alignment horizontal="center" wrapText="1"/>
    </xf>
    <xf numFmtId="167" fontId="6" fillId="0" borderId="0" xfId="0" applyNumberFormat="1" applyFont="1"/>
    <xf numFmtId="164" fontId="6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6" fillId="0" borderId="0" xfId="0" applyNumberFormat="1" applyFont="1" applyBorder="1"/>
    <xf numFmtId="0" fontId="6" fillId="0" borderId="0" xfId="0" applyNumberFormat="1" applyFont="1" applyBorder="1"/>
    <xf numFmtId="0" fontId="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 wrapText="1"/>
    </xf>
    <xf numFmtId="166" fontId="5" fillId="0" borderId="0" xfId="0" applyNumberFormat="1" applyFont="1"/>
    <xf numFmtId="2" fontId="21" fillId="0" borderId="0" xfId="0" applyNumberFormat="1" applyFont="1" applyAlignment="1">
      <alignment horizontal="left"/>
    </xf>
    <xf numFmtId="0" fontId="6" fillId="0" borderId="0" xfId="0" applyFont="1"/>
    <xf numFmtId="164" fontId="1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left"/>
    </xf>
    <xf numFmtId="165" fontId="12" fillId="0" borderId="0" xfId="0" applyNumberFormat="1" applyFont="1" applyFill="1" applyAlignment="1">
      <alignment horizontal="left"/>
    </xf>
    <xf numFmtId="166" fontId="12" fillId="0" borderId="0" xfId="0" applyNumberFormat="1" applyFont="1" applyAlignment="1">
      <alignment horizontal="left"/>
    </xf>
    <xf numFmtId="0" fontId="1" fillId="0" borderId="0" xfId="0" applyNumberFormat="1" applyFont="1" applyBorder="1" applyAlignment="1">
      <alignment vertical="center"/>
    </xf>
    <xf numFmtId="2" fontId="5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/>
    <xf numFmtId="0" fontId="6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168" fontId="1" fillId="0" borderId="0" xfId="0" applyNumberFormat="1" applyFont="1" applyFill="1"/>
    <xf numFmtId="0" fontId="1" fillId="0" borderId="0" xfId="0" applyNumberFormat="1" applyFont="1" applyFill="1" applyBorder="1"/>
    <xf numFmtId="0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textRotation="90" wrapText="1"/>
    </xf>
    <xf numFmtId="1" fontId="11" fillId="0" borderId="1" xfId="0" applyNumberFormat="1" applyFont="1" applyFill="1" applyBorder="1" applyAlignment="1">
      <alignment horizontal="center" vertical="center" textRotation="90" wrapText="1"/>
    </xf>
    <xf numFmtId="168" fontId="1" fillId="0" borderId="0" xfId="0" applyNumberFormat="1" applyFont="1" applyFill="1" applyAlignment="1">
      <alignment horizontal="left" vertical="center"/>
    </xf>
    <xf numFmtId="0" fontId="11" fillId="0" borderId="1" xfId="0" applyNumberFormat="1" applyFont="1" applyFill="1" applyBorder="1" applyAlignment="1">
      <alignment vertical="center"/>
    </xf>
    <xf numFmtId="168" fontId="6" fillId="0" borderId="0" xfId="0" applyNumberFormat="1" applyFont="1" applyFill="1"/>
    <xf numFmtId="0" fontId="6" fillId="0" borderId="0" xfId="0" applyNumberFormat="1" applyFont="1" applyFill="1"/>
    <xf numFmtId="0" fontId="13" fillId="0" borderId="1" xfId="0" applyNumberFormat="1" applyFont="1" applyFill="1" applyBorder="1" applyAlignment="1">
      <alignment vertical="top"/>
    </xf>
    <xf numFmtId="164" fontId="5" fillId="0" borderId="0" xfId="0" applyNumberFormat="1" applyFont="1" applyFill="1"/>
    <xf numFmtId="0" fontId="13" fillId="0" borderId="1" xfId="0" applyNumberFormat="1" applyFont="1" applyFill="1" applyBorder="1" applyAlignment="1">
      <alignment vertical="center" wrapText="1"/>
    </xf>
    <xf numFmtId="168" fontId="2" fillId="0" borderId="0" xfId="0" applyNumberFormat="1" applyFont="1" applyFill="1"/>
    <xf numFmtId="0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/>
    <xf numFmtId="0" fontId="1" fillId="0" borderId="0" xfId="0" applyNumberFormat="1" applyFont="1" applyFill="1" applyAlignment="1">
      <alignment horizontal="left"/>
    </xf>
    <xf numFmtId="167" fontId="1" fillId="0" borderId="0" xfId="0" applyNumberFormat="1" applyFont="1" applyFill="1"/>
    <xf numFmtId="168" fontId="5" fillId="0" borderId="0" xfId="0" applyNumberFormat="1" applyFont="1" applyFill="1"/>
    <xf numFmtId="0" fontId="5" fillId="0" borderId="0" xfId="0" applyNumberFormat="1" applyFont="1" applyFill="1"/>
    <xf numFmtId="0" fontId="1" fillId="2" borderId="0" xfId="0" applyNumberFormat="1" applyFont="1" applyFill="1" applyBorder="1"/>
    <xf numFmtId="0" fontId="1" fillId="2" borderId="0" xfId="0" applyNumberFormat="1" applyFont="1" applyFill="1"/>
    <xf numFmtId="0" fontId="5" fillId="0" borderId="0" xfId="0" applyNumberFormat="1" applyFont="1" applyBorder="1"/>
    <xf numFmtId="0" fontId="22" fillId="0" borderId="0" xfId="0" applyNumberFormat="1" applyFont="1" applyBorder="1"/>
    <xf numFmtId="0" fontId="22" fillId="0" borderId="0" xfId="0" applyNumberFormat="1" applyFont="1"/>
    <xf numFmtId="2" fontId="2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/>
    <xf numFmtId="167" fontId="1" fillId="0" borderId="0" xfId="0" applyNumberFormat="1" applyFont="1" applyAlignment="1">
      <alignment horizontal="left"/>
    </xf>
    <xf numFmtId="167" fontId="1" fillId="3" borderId="0" xfId="0" applyNumberFormat="1" applyFont="1" applyFill="1"/>
    <xf numFmtId="0" fontId="1" fillId="3" borderId="0" xfId="0" applyNumberFormat="1" applyFont="1" applyFill="1"/>
    <xf numFmtId="164" fontId="1" fillId="0" borderId="0" xfId="0" applyNumberFormat="1" applyFont="1" applyFill="1"/>
    <xf numFmtId="0" fontId="23" fillId="0" borderId="0" xfId="0" applyNumberFormat="1" applyFont="1"/>
    <xf numFmtId="0" fontId="23" fillId="0" borderId="0" xfId="0" applyNumberFormat="1" applyFont="1" applyFill="1"/>
    <xf numFmtId="0" fontId="24" fillId="0" borderId="0" xfId="0" applyNumberFormat="1" applyFont="1" applyFill="1"/>
    <xf numFmtId="0" fontId="13" fillId="0" borderId="0" xfId="0" applyFont="1" applyAlignment="1">
      <alignment vertical="center"/>
    </xf>
    <xf numFmtId="165" fontId="8" fillId="0" borderId="0" xfId="0" applyNumberFormat="1" applyFont="1"/>
    <xf numFmtId="165" fontId="11" fillId="0" borderId="7" xfId="0" applyNumberFormat="1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64" fontId="26" fillId="0" borderId="0" xfId="0" applyNumberFormat="1" applyFont="1"/>
    <xf numFmtId="0" fontId="26" fillId="0" borderId="0" xfId="0" applyNumberFormat="1" applyFont="1"/>
    <xf numFmtId="164" fontId="27" fillId="0" borderId="0" xfId="0" applyNumberFormat="1" applyFont="1"/>
    <xf numFmtId="0" fontId="28" fillId="0" borderId="0" xfId="0" applyNumberFormat="1" applyFont="1"/>
    <xf numFmtId="0" fontId="29" fillId="0" borderId="0" xfId="0" applyNumberFormat="1" applyFont="1"/>
    <xf numFmtId="1" fontId="13" fillId="0" borderId="1" xfId="0" applyNumberFormat="1" applyFont="1" applyBorder="1" applyAlignment="1">
      <alignment horizontal="center" vertical="center" wrapText="1"/>
    </xf>
    <xf numFmtId="165" fontId="30" fillId="0" borderId="0" xfId="0" applyNumberFormat="1" applyFont="1"/>
    <xf numFmtId="167" fontId="30" fillId="0" borderId="0" xfId="0" applyNumberFormat="1" applyFont="1"/>
    <xf numFmtId="166" fontId="32" fillId="0" borderId="0" xfId="0" applyNumberFormat="1" applyFont="1"/>
    <xf numFmtId="165" fontId="30" fillId="0" borderId="0" xfId="0" applyNumberFormat="1" applyFont="1" applyFill="1"/>
    <xf numFmtId="0" fontId="11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8" fillId="0" borderId="0" xfId="0" applyNumberFormat="1" applyFont="1" applyAlignment="1">
      <alignment vertical="center"/>
    </xf>
    <xf numFmtId="0" fontId="19" fillId="0" borderId="0" xfId="0" applyNumberFormat="1" applyFont="1" applyBorder="1" applyAlignment="1">
      <alignment vertical="center" wrapText="1"/>
    </xf>
    <xf numFmtId="0" fontId="19" fillId="0" borderId="0" xfId="0" applyNumberFormat="1" applyFont="1" applyAlignment="1">
      <alignment horizontal="center"/>
    </xf>
    <xf numFmtId="0" fontId="33" fillId="0" borderId="0" xfId="0" applyNumberFormat="1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165" fontId="11" fillId="5" borderId="1" xfId="0" applyNumberFormat="1" applyFont="1" applyFill="1" applyBorder="1" applyAlignment="1">
      <alignment horizontal="center"/>
    </xf>
    <xf numFmtId="165" fontId="13" fillId="5" borderId="1" xfId="0" applyNumberFormat="1" applyFont="1" applyFill="1" applyBorder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1" fontId="13" fillId="5" borderId="1" xfId="0" applyNumberFormat="1" applyFont="1" applyFill="1" applyBorder="1" applyAlignment="1">
      <alignment horizontal="center"/>
    </xf>
    <xf numFmtId="1" fontId="31" fillId="5" borderId="1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0" fontId="11" fillId="0" borderId="1" xfId="0" applyNumberFormat="1" applyFont="1" applyBorder="1" applyAlignment="1">
      <alignment horizontal="center" wrapText="1"/>
    </xf>
    <xf numFmtId="0" fontId="18" fillId="0" borderId="0" xfId="0" applyNumberFormat="1" applyFont="1"/>
    <xf numFmtId="0" fontId="19" fillId="0" borderId="0" xfId="0" applyFont="1" applyAlignment="1">
      <alignment vertical="center" wrapText="1"/>
    </xf>
    <xf numFmtId="165" fontId="11" fillId="5" borderId="1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center" vertical="center"/>
    </xf>
    <xf numFmtId="166" fontId="13" fillId="5" borderId="1" xfId="0" applyNumberFormat="1" applyFont="1" applyFill="1" applyBorder="1" applyAlignment="1">
      <alignment horizontal="center"/>
    </xf>
    <xf numFmtId="1" fontId="13" fillId="0" borderId="1" xfId="0" applyNumberFormat="1" applyFont="1" applyBorder="1" applyAlignment="1">
      <alignment horizontal="center" wrapText="1"/>
    </xf>
    <xf numFmtId="0" fontId="18" fillId="0" borderId="0" xfId="0" applyNumberFormat="1" applyFont="1" applyAlignment="1">
      <alignment horizontal="left"/>
    </xf>
    <xf numFmtId="0" fontId="18" fillId="0" borderId="0" xfId="0" applyNumberFormat="1" applyFont="1" applyAlignment="1"/>
    <xf numFmtId="165" fontId="19" fillId="0" borderId="0" xfId="0" applyNumberFormat="1" applyFont="1" applyAlignment="1">
      <alignment horizontal="center"/>
    </xf>
    <xf numFmtId="0" fontId="18" fillId="0" borderId="0" xfId="0" applyNumberFormat="1" applyFont="1" applyFill="1" applyAlignment="1">
      <alignment vertical="center"/>
    </xf>
    <xf numFmtId="0" fontId="18" fillId="0" borderId="0" xfId="0" applyNumberFormat="1" applyFont="1" applyFill="1" applyAlignment="1"/>
    <xf numFmtId="0" fontId="19" fillId="0" borderId="0" xfId="0" applyNumberFormat="1" applyFont="1" applyFill="1" applyAlignment="1">
      <alignment horizontal="center"/>
    </xf>
    <xf numFmtId="0" fontId="18" fillId="0" borderId="0" xfId="0" applyNumberFormat="1" applyFont="1" applyFill="1" applyAlignment="1">
      <alignment horizontal="center"/>
    </xf>
    <xf numFmtId="0" fontId="18" fillId="0" borderId="0" xfId="0" applyFont="1" applyFill="1" applyAlignment="1">
      <alignment horizontal="right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/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wrapText="1"/>
    </xf>
    <xf numFmtId="0" fontId="13" fillId="0" borderId="1" xfId="0" applyNumberFormat="1" applyFont="1" applyFill="1" applyBorder="1" applyAlignment="1">
      <alignment horizontal="center" wrapText="1"/>
    </xf>
    <xf numFmtId="1" fontId="13" fillId="0" borderId="1" xfId="0" applyNumberFormat="1" applyFont="1" applyFill="1" applyBorder="1" applyAlignment="1">
      <alignment horizont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165" fontId="13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8" fillId="0" borderId="0" xfId="0" applyFont="1" applyAlignment="1"/>
    <xf numFmtId="0" fontId="18" fillId="0" borderId="0" xfId="0" applyFont="1" applyBorder="1" applyAlignment="1"/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165" fontId="31" fillId="0" borderId="1" xfId="0" applyNumberFormat="1" applyFont="1" applyFill="1" applyBorder="1" applyAlignment="1">
      <alignment horizontal="center"/>
    </xf>
    <xf numFmtId="165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0" fontId="13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2" fontId="18" fillId="0" borderId="0" xfId="0" applyNumberFormat="1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NumberFormat="1" applyFont="1" applyAlignment="1"/>
    <xf numFmtId="0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vertical="center"/>
    </xf>
    <xf numFmtId="1" fontId="11" fillId="0" borderId="1" xfId="0" applyNumberFormat="1" applyFont="1" applyFill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/>
    </xf>
    <xf numFmtId="0" fontId="13" fillId="0" borderId="1" xfId="0" applyNumberFormat="1" applyFont="1" applyBorder="1" applyAlignment="1"/>
    <xf numFmtId="0" fontId="11" fillId="0" borderId="1" xfId="0" applyNumberFormat="1" applyFont="1" applyBorder="1" applyAlignment="1">
      <alignment horizontal="left" vertical="center"/>
    </xf>
    <xf numFmtId="165" fontId="13" fillId="0" borderId="1" xfId="0" applyNumberFormat="1" applyFont="1" applyBorder="1" applyAlignment="1">
      <alignment horizontal="center" wrapText="1"/>
    </xf>
    <xf numFmtId="0" fontId="13" fillId="0" borderId="1" xfId="0" applyNumberFormat="1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/>
    <xf numFmtId="165" fontId="34" fillId="0" borderId="1" xfId="0" applyNumberFormat="1" applyFont="1" applyBorder="1" applyAlignment="1">
      <alignment horizontal="center" wrapText="1"/>
    </xf>
    <xf numFmtId="165" fontId="35" fillId="0" borderId="1" xfId="0" applyNumberFormat="1" applyFont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/>
    <xf numFmtId="165" fontId="11" fillId="0" borderId="1" xfId="0" applyNumberFormat="1" applyFont="1" applyFill="1" applyBorder="1" applyAlignment="1">
      <alignment horizontal="center" wrapText="1"/>
    </xf>
    <xf numFmtId="165" fontId="13" fillId="0" borderId="1" xfId="0" applyNumberFormat="1" applyFont="1" applyFill="1" applyBorder="1" applyAlignment="1">
      <alignment horizontal="center" wrapText="1"/>
    </xf>
    <xf numFmtId="1" fontId="11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5" fontId="13" fillId="0" borderId="0" xfId="0" applyNumberFormat="1" applyFont="1" applyAlignment="1">
      <alignment horizontal="center" vertical="center"/>
    </xf>
    <xf numFmtId="165" fontId="13" fillId="0" borderId="1" xfId="0" applyNumberFormat="1" applyFont="1" applyBorder="1" applyAlignment="1">
      <alignment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/>
    <xf numFmtId="2" fontId="11" fillId="0" borderId="1" xfId="0" applyNumberFormat="1" applyFont="1" applyBorder="1" applyAlignment="1">
      <alignment horizontal="center" wrapText="1"/>
    </xf>
    <xf numFmtId="0" fontId="13" fillId="0" borderId="1" xfId="0" applyNumberFormat="1" applyFont="1" applyBorder="1" applyAlignment="1">
      <alignment horizontal="left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vertical="center"/>
    </xf>
    <xf numFmtId="0" fontId="13" fillId="0" borderId="3" xfId="0" applyNumberFormat="1" applyFont="1" applyBorder="1" applyAlignment="1">
      <alignment vertical="center"/>
    </xf>
    <xf numFmtId="0" fontId="13" fillId="5" borderId="1" xfId="0" applyNumberFormat="1" applyFont="1" applyFill="1" applyBorder="1" applyAlignment="1">
      <alignment vertical="center"/>
    </xf>
    <xf numFmtId="1" fontId="13" fillId="5" borderId="1" xfId="0" applyNumberFormat="1" applyFont="1" applyFill="1" applyBorder="1" applyAlignment="1">
      <alignment horizontal="center" wrapText="1"/>
    </xf>
    <xf numFmtId="0" fontId="11" fillId="0" borderId="1" xfId="0" applyNumberFormat="1" applyFont="1" applyBorder="1" applyAlignment="1">
      <alignment vertical="top"/>
    </xf>
    <xf numFmtId="165" fontId="13" fillId="0" borderId="1" xfId="0" applyNumberFormat="1" applyFont="1" applyBorder="1" applyAlignment="1">
      <alignment wrapText="1"/>
    </xf>
    <xf numFmtId="49" fontId="13" fillId="0" borderId="1" xfId="0" applyNumberFormat="1" applyFont="1" applyBorder="1" applyAlignment="1">
      <alignment horizontal="left"/>
    </xf>
    <xf numFmtId="166" fontId="13" fillId="0" borderId="1" xfId="0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3" fillId="3" borderId="1" xfId="0" applyNumberFormat="1" applyFont="1" applyFill="1" applyBorder="1" applyAlignment="1">
      <alignment vertical="center" wrapText="1"/>
    </xf>
    <xf numFmtId="166" fontId="11" fillId="0" borderId="1" xfId="0" applyNumberFormat="1" applyFont="1" applyBorder="1" applyAlignment="1">
      <alignment horizontal="center" wrapText="1"/>
    </xf>
    <xf numFmtId="165" fontId="13" fillId="0" borderId="1" xfId="0" applyNumberFormat="1" applyFont="1" applyFill="1" applyBorder="1" applyAlignment="1">
      <alignment wrapText="1"/>
    </xf>
    <xf numFmtId="165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NumberFormat="1" applyFont="1" applyFill="1" applyBorder="1" applyAlignment="1"/>
    <xf numFmtId="0" fontId="11" fillId="0" borderId="1" xfId="0" applyNumberFormat="1" applyFont="1" applyFill="1" applyBorder="1" applyAlignment="1">
      <alignment vertical="top"/>
    </xf>
    <xf numFmtId="165" fontId="12" fillId="0" borderId="1" xfId="0" applyNumberFormat="1" applyFont="1" applyFill="1" applyBorder="1" applyAlignment="1"/>
    <xf numFmtId="166" fontId="13" fillId="0" borderId="1" xfId="0" applyNumberFormat="1" applyFont="1" applyFill="1" applyBorder="1" applyAlignment="1">
      <alignment horizontal="center" wrapText="1"/>
    </xf>
    <xf numFmtId="0" fontId="13" fillId="0" borderId="1" xfId="0" applyNumberFormat="1" applyFont="1" applyFill="1" applyBorder="1" applyAlignment="1">
      <alignment horizontal="left" vertical="top"/>
    </xf>
    <xf numFmtId="165" fontId="12" fillId="0" borderId="1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left" vertical="top" wrapText="1"/>
    </xf>
    <xf numFmtId="165" fontId="13" fillId="0" borderId="1" xfId="0" applyNumberFormat="1" applyFont="1" applyFill="1" applyBorder="1" applyAlignment="1"/>
    <xf numFmtId="165" fontId="13" fillId="0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wrapText="1"/>
    </xf>
    <xf numFmtId="165" fontId="12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vertical="distributed"/>
    </xf>
    <xf numFmtId="0" fontId="13" fillId="0" borderId="1" xfId="0" applyNumberFormat="1" applyFont="1" applyFill="1" applyBorder="1" applyAlignment="1">
      <alignment vertical="top" wrapText="1"/>
    </xf>
    <xf numFmtId="1" fontId="13" fillId="0" borderId="1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65" fontId="13" fillId="3" borderId="1" xfId="0" applyNumberFormat="1" applyFont="1" applyFill="1" applyBorder="1" applyAlignment="1">
      <alignment horizontal="center" wrapText="1"/>
    </xf>
    <xf numFmtId="49" fontId="13" fillId="3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/>
    </xf>
    <xf numFmtId="165" fontId="18" fillId="0" borderId="0" xfId="0" applyNumberFormat="1" applyFont="1" applyAlignment="1"/>
    <xf numFmtId="165" fontId="18" fillId="0" borderId="0" xfId="0" applyNumberFormat="1" applyFont="1" applyAlignment="1">
      <alignment horizontal="center"/>
    </xf>
    <xf numFmtId="2" fontId="11" fillId="5" borderId="1" xfId="0" applyNumberFormat="1" applyFont="1" applyFill="1" applyBorder="1" applyAlignment="1">
      <alignment horizontal="center"/>
    </xf>
    <xf numFmtId="2" fontId="13" fillId="5" borderId="1" xfId="0" applyNumberFormat="1" applyFont="1" applyFill="1" applyBorder="1" applyAlignment="1">
      <alignment horizontal="center" vertical="center"/>
    </xf>
    <xf numFmtId="0" fontId="18" fillId="5" borderId="0" xfId="0" applyFont="1" applyFill="1" applyAlignment="1">
      <alignment horizontal="right"/>
    </xf>
    <xf numFmtId="0" fontId="13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top" wrapText="1"/>
    </xf>
    <xf numFmtId="0" fontId="13" fillId="0" borderId="5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16" fontId="13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9" fillId="0" borderId="0" xfId="0" applyNumberFormat="1" applyFont="1" applyAlignment="1">
      <alignment horizontal="center"/>
    </xf>
    <xf numFmtId="49" fontId="13" fillId="0" borderId="6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/>
    </xf>
    <xf numFmtId="0" fontId="19" fillId="0" borderId="0" xfId="0" applyNumberFormat="1" applyFont="1" applyFill="1" applyAlignment="1">
      <alignment horizontal="center"/>
    </xf>
    <xf numFmtId="0" fontId="19" fillId="0" borderId="4" xfId="0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1" fontId="13" fillId="0" borderId="5" xfId="0" applyNumberFormat="1" applyFont="1" applyBorder="1" applyAlignment="1">
      <alignment horizontal="center" vertical="center"/>
    </xf>
    <xf numFmtId="11" fontId="13" fillId="0" borderId="2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" fontId="13" fillId="0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Обычный 5" xf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101\Public\Users\User\Desktop\&#1043;&#1086;&#1089;&#1082;&#1086;&#1084;&#1080;&#1090;&#1077;&#1090;\2020%20&#1075;&#1086;&#1076;\&#1092;&#1077;&#1074;&#1088;&#1072;&#1083;&#1100;\&#1055;&#1088;&#1086;&#1077;&#1082;&#1090;%20&#1054;&#1047;&#1055;%202020-2021\&#1087;&#1088;&#1077;&#1083;&#1086;&#1078;&#1077;&#1085;&#1080;&#1077;%20&#1082;%20&#1087;&#1088;&#1086;&#1077;&#1082;&#1090;&#1091;\&#1084;&#1095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-А"/>
      <sheetName val="ОШобл"/>
      <sheetName val="г.Ош"/>
      <sheetName val="Баткен"/>
      <sheetName val="Чуй"/>
      <sheetName val="Талас"/>
      <sheetName val="Бишкек"/>
      <sheetName val="Нарын"/>
      <sheetName val="И-Куль"/>
      <sheetName val="республика"/>
    </sheetNames>
    <sheetDataSet>
      <sheetData sheetId="0">
        <row r="44">
          <cell r="J44">
            <v>0.4</v>
          </cell>
          <cell r="K44">
            <v>0.2</v>
          </cell>
          <cell r="L44">
            <v>0.19999992847442627</v>
          </cell>
          <cell r="M44">
            <v>0.19999992847442627</v>
          </cell>
          <cell r="N44">
            <v>0.19999992847442627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AK68"/>
  <sheetViews>
    <sheetView view="pageBreakPreview" topLeftCell="A2" zoomScaleNormal="80" zoomScaleSheetLayoutView="100" workbookViewId="0">
      <pane xSplit="3" ySplit="7" topLeftCell="D9" activePane="bottomRight" state="frozen"/>
      <selection activeCell="A2" sqref="A2"/>
      <selection pane="topRight" activeCell="D2" sqref="D2"/>
      <selection pane="bottomLeft" activeCell="A11" sqref="A11"/>
      <selection pane="bottomRight" activeCell="F8" sqref="F8"/>
    </sheetView>
  </sheetViews>
  <sheetFormatPr defaultRowHeight="12.75" outlineLevelRow="1" x14ac:dyDescent="0.2"/>
  <cols>
    <col min="1" max="1" width="7.42578125" style="11" customWidth="1"/>
    <col min="2" max="2" width="68.5703125" style="13" customWidth="1"/>
    <col min="3" max="3" width="14.140625" style="10" customWidth="1"/>
    <col min="4" max="13" width="10.5703125" style="14" bestFit="1" customWidth="1"/>
    <col min="14" max="14" width="11.7109375" style="14" customWidth="1"/>
    <col min="15" max="15" width="10.5703125" style="14" bestFit="1" customWidth="1"/>
    <col min="16" max="16" width="9.140625" style="13"/>
    <col min="17" max="17" width="6.7109375" style="13" customWidth="1"/>
    <col min="18" max="16384" width="9.140625" style="13"/>
  </cols>
  <sheetData>
    <row r="1" spans="1:16" ht="20.100000000000001" hidden="1" customHeight="1" x14ac:dyDescent="0.3">
      <c r="B1" s="49"/>
      <c r="K1" s="48"/>
    </row>
    <row r="2" spans="1:16" ht="20.100000000000001" customHeight="1" x14ac:dyDescent="0.3">
      <c r="B2" s="49"/>
      <c r="K2" s="48"/>
      <c r="M2" s="326"/>
      <c r="N2" s="326"/>
    </row>
    <row r="3" spans="1:16" ht="20.100000000000001" customHeight="1" x14ac:dyDescent="0.3">
      <c r="A3" s="189"/>
      <c r="B3" s="190"/>
      <c r="C3" s="191"/>
      <c r="D3" s="192"/>
      <c r="E3" s="192"/>
      <c r="F3" s="192"/>
      <c r="G3" s="192"/>
      <c r="H3" s="192"/>
      <c r="I3" s="192"/>
      <c r="J3" s="192"/>
      <c r="K3" s="94"/>
      <c r="L3" s="193"/>
      <c r="M3" s="193"/>
      <c r="N3" s="194" t="s">
        <v>74</v>
      </c>
      <c r="O3" s="195"/>
    </row>
    <row r="4" spans="1:16" ht="20.100000000000001" customHeight="1" x14ac:dyDescent="0.3">
      <c r="A4" s="196"/>
      <c r="B4" s="196"/>
      <c r="C4" s="197"/>
      <c r="D4" s="196"/>
      <c r="E4" s="197" t="s">
        <v>178</v>
      </c>
      <c r="F4" s="196"/>
      <c r="G4" s="196"/>
      <c r="H4" s="196"/>
      <c r="I4" s="196"/>
      <c r="J4" s="196"/>
      <c r="K4" s="198"/>
      <c r="L4" s="193"/>
      <c r="M4" s="95"/>
      <c r="N4" s="193"/>
      <c r="O4" s="95"/>
    </row>
    <row r="5" spans="1:16" ht="20.100000000000001" customHeight="1" x14ac:dyDescent="0.2">
      <c r="A5" s="327" t="s">
        <v>176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</row>
    <row r="6" spans="1:16" s="46" customFormat="1" ht="34.5" customHeight="1" x14ac:dyDescent="0.25">
      <c r="A6" s="330" t="s">
        <v>183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</row>
    <row r="7" spans="1:16" s="15" customFormat="1" ht="18.75" customHeight="1" x14ac:dyDescent="0.2">
      <c r="A7" s="316" t="s">
        <v>0</v>
      </c>
      <c r="B7" s="316" t="s">
        <v>1</v>
      </c>
      <c r="C7" s="316" t="s">
        <v>2</v>
      </c>
      <c r="D7" s="323" t="s">
        <v>169</v>
      </c>
      <c r="E7" s="324"/>
      <c r="F7" s="324"/>
      <c r="G7" s="324"/>
      <c r="H7" s="324"/>
      <c r="I7" s="324"/>
      <c r="J7" s="324"/>
      <c r="K7" s="324"/>
      <c r="L7" s="325"/>
      <c r="M7" s="323" t="s">
        <v>184</v>
      </c>
      <c r="N7" s="324"/>
      <c r="O7" s="325"/>
    </row>
    <row r="8" spans="1:16" s="1" customFormat="1" ht="76.5" customHeight="1" x14ac:dyDescent="0.2">
      <c r="A8" s="317"/>
      <c r="B8" s="317"/>
      <c r="C8" s="317"/>
      <c r="D8" s="58" t="s">
        <v>3</v>
      </c>
      <c r="E8" s="58" t="s">
        <v>4</v>
      </c>
      <c r="F8" s="58" t="s">
        <v>5</v>
      </c>
      <c r="G8" s="58" t="s">
        <v>6</v>
      </c>
      <c r="H8" s="58" t="s">
        <v>7</v>
      </c>
      <c r="I8" s="58" t="s">
        <v>8</v>
      </c>
      <c r="J8" s="58" t="s">
        <v>9</v>
      </c>
      <c r="K8" s="58" t="s">
        <v>10</v>
      </c>
      <c r="L8" s="58" t="s">
        <v>11</v>
      </c>
      <c r="M8" s="58" t="s">
        <v>12</v>
      </c>
      <c r="N8" s="58" t="s">
        <v>13</v>
      </c>
      <c r="O8" s="58" t="s">
        <v>14</v>
      </c>
    </row>
    <row r="9" spans="1:16" ht="18.75" customHeight="1" x14ac:dyDescent="0.2">
      <c r="A9" s="315" t="s">
        <v>15</v>
      </c>
      <c r="B9" s="59" t="s">
        <v>170</v>
      </c>
      <c r="C9" s="241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</row>
    <row r="10" spans="1:16" s="176" customFormat="1" ht="18.75" customHeight="1" x14ac:dyDescent="0.3">
      <c r="A10" s="315" t="s">
        <v>16</v>
      </c>
      <c r="B10" s="89" t="s">
        <v>150</v>
      </c>
      <c r="C10" s="199">
        <v>2189.8440000000001</v>
      </c>
      <c r="D10" s="199">
        <v>139.244</v>
      </c>
      <c r="E10" s="199">
        <v>131.68100000000001</v>
      </c>
      <c r="F10" s="199">
        <v>127.04899999999999</v>
      </c>
      <c r="G10" s="199">
        <v>143.39300000000003</v>
      </c>
      <c r="H10" s="199">
        <v>136.001</v>
      </c>
      <c r="I10" s="199">
        <v>116.637</v>
      </c>
      <c r="J10" s="199">
        <v>140.34</v>
      </c>
      <c r="K10" s="199">
        <v>234.16699999999997</v>
      </c>
      <c r="L10" s="199">
        <v>281.79300000000006</v>
      </c>
      <c r="M10" s="199">
        <v>290.88100000000003</v>
      </c>
      <c r="N10" s="199">
        <v>250.10099999999997</v>
      </c>
      <c r="O10" s="199">
        <v>198.55699999999999</v>
      </c>
      <c r="P10" s="175"/>
    </row>
    <row r="11" spans="1:16" s="178" customFormat="1" ht="18.75" customHeight="1" x14ac:dyDescent="0.3">
      <c r="A11" s="314" t="s">
        <v>34</v>
      </c>
      <c r="B11" s="88" t="s">
        <v>151</v>
      </c>
      <c r="C11" s="199">
        <v>1748.838</v>
      </c>
      <c r="D11" s="200">
        <v>106.331</v>
      </c>
      <c r="E11" s="200">
        <v>100.092</v>
      </c>
      <c r="F11" s="200">
        <v>94.44</v>
      </c>
      <c r="G11" s="200">
        <v>106.30500000000001</v>
      </c>
      <c r="H11" s="200">
        <v>101.30200000000001</v>
      </c>
      <c r="I11" s="200">
        <v>89.745000000000005</v>
      </c>
      <c r="J11" s="200">
        <v>110.242</v>
      </c>
      <c r="K11" s="200">
        <v>192.77600000000001</v>
      </c>
      <c r="L11" s="200">
        <v>235.85400000000001</v>
      </c>
      <c r="M11" s="200">
        <v>241.85</v>
      </c>
      <c r="N11" s="200">
        <v>208.73</v>
      </c>
      <c r="O11" s="200">
        <v>161.17099999999999</v>
      </c>
      <c r="P11" s="177"/>
    </row>
    <row r="12" spans="1:16" s="178" customFormat="1" ht="18.75" customHeight="1" x14ac:dyDescent="0.3">
      <c r="A12" s="314" t="s">
        <v>35</v>
      </c>
      <c r="B12" s="88" t="s">
        <v>152</v>
      </c>
      <c r="C12" s="199">
        <v>104.56000000000002</v>
      </c>
      <c r="D12" s="200">
        <v>8.2639999999999993</v>
      </c>
      <c r="E12" s="200">
        <v>8.2889999999999997</v>
      </c>
      <c r="F12" s="200">
        <v>8.3000000000000007</v>
      </c>
      <c r="G12" s="200">
        <v>8.2100000000000009</v>
      </c>
      <c r="H12" s="200">
        <v>8.2889999999999997</v>
      </c>
      <c r="I12" s="200">
        <v>8.4459999999999997</v>
      </c>
      <c r="J12" s="200">
        <v>9.4109999999999996</v>
      </c>
      <c r="K12" s="200">
        <v>10.074999999999999</v>
      </c>
      <c r="L12" s="200">
        <v>10.689</v>
      </c>
      <c r="M12" s="200">
        <v>7.7830000000000004</v>
      </c>
      <c r="N12" s="200">
        <v>8.1660000000000004</v>
      </c>
      <c r="O12" s="200">
        <v>8.6379999999999999</v>
      </c>
      <c r="P12" s="177"/>
    </row>
    <row r="13" spans="1:16" s="178" customFormat="1" ht="18.75" customHeight="1" x14ac:dyDescent="0.3">
      <c r="A13" s="314" t="s">
        <v>36</v>
      </c>
      <c r="B13" s="60" t="s">
        <v>77</v>
      </c>
      <c r="C13" s="199">
        <v>237.45400000000001</v>
      </c>
      <c r="D13" s="227">
        <f>C13*6.73/100</f>
        <v>15.980654200000002</v>
      </c>
      <c r="E13" s="227">
        <f>C13*6.2/100</f>
        <v>14.722148000000002</v>
      </c>
      <c r="F13" s="227">
        <f>C13*6.2/100</f>
        <v>14.722148000000002</v>
      </c>
      <c r="G13" s="227">
        <f>C13*6.73/100</f>
        <v>15.980654200000002</v>
      </c>
      <c r="H13" s="227">
        <f>C13*6.47/100</f>
        <v>15.3632738</v>
      </c>
      <c r="I13" s="227">
        <f>C13*5.6/100</f>
        <v>13.297423999999999</v>
      </c>
      <c r="J13" s="227">
        <f>C13*7.09/100</f>
        <v>16.835488600000001</v>
      </c>
      <c r="K13" s="227">
        <f>C13*10.34/100</f>
        <v>24.552743599999999</v>
      </c>
      <c r="L13" s="227">
        <f>C13*11.88/100</f>
        <v>28.209535200000005</v>
      </c>
      <c r="M13" s="227">
        <f>C13*12.55/100</f>
        <v>29.800477000000001</v>
      </c>
      <c r="N13" s="227">
        <f>C13*10.86/100</f>
        <v>25.7875044</v>
      </c>
      <c r="O13" s="227">
        <f>C13*9.35/100</f>
        <v>22.201948999999999</v>
      </c>
      <c r="P13" s="177"/>
    </row>
    <row r="14" spans="1:16" s="178" customFormat="1" ht="18.75" customHeight="1" x14ac:dyDescent="0.3">
      <c r="A14" s="314" t="s">
        <v>37</v>
      </c>
      <c r="B14" s="60" t="s">
        <v>79</v>
      </c>
      <c r="C14" s="199">
        <v>0.247</v>
      </c>
      <c r="D14" s="200">
        <v>1.7999999999999999E-2</v>
      </c>
      <c r="E14" s="200">
        <v>7.0000000000000001E-3</v>
      </c>
      <c r="F14" s="200">
        <v>6.0000000000000001E-3</v>
      </c>
      <c r="G14" s="200">
        <v>4.0000000000000001E-3</v>
      </c>
      <c r="H14" s="200">
        <v>4.0000000000000001E-3</v>
      </c>
      <c r="I14" s="200">
        <v>5.0000000000000001E-3</v>
      </c>
      <c r="J14" s="200">
        <v>1.6E-2</v>
      </c>
      <c r="K14" s="200">
        <v>2.7E-2</v>
      </c>
      <c r="L14" s="200">
        <v>0.04</v>
      </c>
      <c r="M14" s="200">
        <v>0.05</v>
      </c>
      <c r="N14" s="200">
        <v>0.04</v>
      </c>
      <c r="O14" s="200">
        <v>0.03</v>
      </c>
      <c r="P14" s="177"/>
    </row>
    <row r="15" spans="1:16" s="178" customFormat="1" ht="18.75" customHeight="1" x14ac:dyDescent="0.3">
      <c r="A15" s="314" t="s">
        <v>39</v>
      </c>
      <c r="B15" s="61" t="s">
        <v>80</v>
      </c>
      <c r="C15" s="199">
        <v>54.515999999999991</v>
      </c>
      <c r="D15" s="200">
        <v>4.0049999999999999</v>
      </c>
      <c r="E15" s="200">
        <v>4.1689999999999996</v>
      </c>
      <c r="F15" s="200">
        <v>4.069</v>
      </c>
      <c r="G15" s="200">
        <v>4.2220000000000004</v>
      </c>
      <c r="H15" s="200">
        <v>4.16</v>
      </c>
      <c r="I15" s="200">
        <v>3.9180000000000001</v>
      </c>
      <c r="J15" s="200">
        <v>4.5309999999999997</v>
      </c>
      <c r="K15" s="200">
        <v>4.7779999999999996</v>
      </c>
      <c r="L15" s="200">
        <v>5.4340000000000002</v>
      </c>
      <c r="M15" s="200">
        <v>5.4029999999999996</v>
      </c>
      <c r="N15" s="200">
        <v>4.9109999999999996</v>
      </c>
      <c r="O15" s="200">
        <v>4.9160000000000004</v>
      </c>
      <c r="P15" s="177"/>
    </row>
    <row r="16" spans="1:16" s="178" customFormat="1" ht="18.75" customHeight="1" x14ac:dyDescent="0.3">
      <c r="A16" s="314" t="s">
        <v>17</v>
      </c>
      <c r="B16" s="89" t="s">
        <v>81</v>
      </c>
      <c r="C16" s="201"/>
      <c r="D16" s="201">
        <v>263.31494018005213</v>
      </c>
      <c r="E16" s="201">
        <v>240.41263440860214</v>
      </c>
      <c r="F16" s="201">
        <v>238.60337301587305</v>
      </c>
      <c r="G16" s="201">
        <v>254.02204941116236</v>
      </c>
      <c r="H16" s="201">
        <v>241.51700375490702</v>
      </c>
      <c r="I16" s="201">
        <v>221.43591269841269</v>
      </c>
      <c r="J16" s="201">
        <v>258.53206605222738</v>
      </c>
      <c r="K16" s="201">
        <v>358.41318990559188</v>
      </c>
      <c r="L16" s="201">
        <v>416.5197132616488</v>
      </c>
      <c r="M16" s="201">
        <v>429.86652259470094</v>
      </c>
      <c r="N16" s="201">
        <v>418.71038587848932</v>
      </c>
      <c r="O16" s="201">
        <v>318.29233870967744</v>
      </c>
    </row>
    <row r="17" spans="1:15" s="178" customFormat="1" ht="18.75" customHeight="1" x14ac:dyDescent="0.3">
      <c r="A17" s="314" t="s">
        <v>60</v>
      </c>
      <c r="B17" s="90" t="s">
        <v>82</v>
      </c>
      <c r="C17" s="201"/>
      <c r="D17" s="202">
        <v>210.97420634920636</v>
      </c>
      <c r="E17" s="202">
        <v>192.18894009216592</v>
      </c>
      <c r="F17" s="202">
        <v>187.38095238095238</v>
      </c>
      <c r="G17" s="202">
        <v>198.44870071684588</v>
      </c>
      <c r="H17" s="202">
        <v>189.10916965352453</v>
      </c>
      <c r="I17" s="202">
        <v>178.0654761904762</v>
      </c>
      <c r="J17" s="202">
        <v>211.67818740399389</v>
      </c>
      <c r="K17" s="202">
        <v>297.49382716049382</v>
      </c>
      <c r="L17" s="202">
        <v>352.231182795699</v>
      </c>
      <c r="M17" s="202">
        <v>361.18578255675027</v>
      </c>
      <c r="N17" s="202">
        <v>357.02312534209085</v>
      </c>
      <c r="O17" s="202">
        <v>264.18010752688173</v>
      </c>
    </row>
    <row r="18" spans="1:15" s="178" customFormat="1" ht="18.75" customHeight="1" x14ac:dyDescent="0.3">
      <c r="A18" s="314" t="s">
        <v>61</v>
      </c>
      <c r="B18" s="90" t="s">
        <v>83</v>
      </c>
      <c r="C18" s="201"/>
      <c r="D18" s="202">
        <v>17.131011608623549</v>
      </c>
      <c r="E18" s="202">
        <v>15.915898617511521</v>
      </c>
      <c r="F18" s="202">
        <v>16.468253968253972</v>
      </c>
      <c r="G18" s="202">
        <v>15.7642089093702</v>
      </c>
      <c r="H18" s="202">
        <v>15.915898617511521</v>
      </c>
      <c r="I18" s="202">
        <v>16.757936507936506</v>
      </c>
      <c r="J18" s="202">
        <v>18.070276497695854</v>
      </c>
      <c r="K18" s="202">
        <v>16.462418300653592</v>
      </c>
      <c r="L18" s="202">
        <v>15.963261648745519</v>
      </c>
      <c r="M18" s="202">
        <v>12.307084123972169</v>
      </c>
      <c r="N18" s="202">
        <v>13.036398467432949</v>
      </c>
      <c r="O18" s="202">
        <v>14.5127688172043</v>
      </c>
    </row>
    <row r="19" spans="1:15" s="178" customFormat="1" ht="18.75" customHeight="1" x14ac:dyDescent="0.3">
      <c r="A19" s="314" t="s">
        <v>62</v>
      </c>
      <c r="B19" s="61" t="s">
        <v>78</v>
      </c>
      <c r="C19" s="199"/>
      <c r="D19" s="202">
        <v>28.647222222222222</v>
      </c>
      <c r="E19" s="202">
        <v>25.704301075268813</v>
      </c>
      <c r="F19" s="202">
        <v>28.102777777777778</v>
      </c>
      <c r="G19" s="202">
        <v>33.134408602150543</v>
      </c>
      <c r="H19" s="202">
        <v>29.9005376344086</v>
      </c>
      <c r="I19" s="202">
        <v>20.170833333333331</v>
      </c>
      <c r="J19" s="202">
        <v>21.693548387096776</v>
      </c>
      <c r="K19" s="202">
        <v>36.820833333333333</v>
      </c>
      <c r="L19" s="202">
        <v>40.021505376344088</v>
      </c>
      <c r="M19" s="202">
        <v>48.111559139784944</v>
      </c>
      <c r="N19" s="202">
        <v>40.594827586206897</v>
      </c>
      <c r="O19" s="202">
        <v>31.991935483870972</v>
      </c>
    </row>
    <row r="20" spans="1:15" s="178" customFormat="1" ht="18.75" customHeight="1" x14ac:dyDescent="0.3">
      <c r="A20" s="314" t="s">
        <v>63</v>
      </c>
      <c r="B20" s="61" t="s">
        <v>164</v>
      </c>
      <c r="C20" s="200"/>
      <c r="D20" s="202">
        <v>1</v>
      </c>
      <c r="E20" s="202">
        <v>1</v>
      </c>
      <c r="F20" s="202">
        <v>1</v>
      </c>
      <c r="G20" s="202">
        <v>1</v>
      </c>
      <c r="H20" s="202">
        <v>1</v>
      </c>
      <c r="I20" s="202">
        <v>1</v>
      </c>
      <c r="J20" s="202">
        <v>1</v>
      </c>
      <c r="K20" s="202">
        <v>1</v>
      </c>
      <c r="L20" s="202">
        <v>1</v>
      </c>
      <c r="M20" s="202">
        <v>1</v>
      </c>
      <c r="N20" s="202">
        <v>1</v>
      </c>
      <c r="O20" s="202">
        <v>1</v>
      </c>
    </row>
    <row r="21" spans="1:15" s="178" customFormat="1" ht="18.75" customHeight="1" x14ac:dyDescent="0.3">
      <c r="A21" s="314" t="s">
        <v>165</v>
      </c>
      <c r="B21" s="61" t="s">
        <v>168</v>
      </c>
      <c r="C21" s="200"/>
      <c r="D21" s="202">
        <v>5.5625</v>
      </c>
      <c r="E21" s="202">
        <v>5.6034946236559131</v>
      </c>
      <c r="F21" s="202">
        <v>5.6513888888888886</v>
      </c>
      <c r="G21" s="202">
        <v>5.674731182795699</v>
      </c>
      <c r="H21" s="202">
        <v>5.591397849462366</v>
      </c>
      <c r="I21" s="202">
        <v>5.4416666666666664</v>
      </c>
      <c r="J21" s="202">
        <v>6.09005376344086</v>
      </c>
      <c r="K21" s="202">
        <v>6.6361111111111111</v>
      </c>
      <c r="L21" s="202">
        <v>7.303763440860215</v>
      </c>
      <c r="M21" s="202">
        <v>7.262096774193548</v>
      </c>
      <c r="N21" s="202">
        <v>7.0560344827586201</v>
      </c>
      <c r="O21" s="202">
        <v>6.6075268817204309</v>
      </c>
    </row>
    <row r="22" spans="1:15" ht="18.75" customHeight="1" outlineLevel="1" x14ac:dyDescent="0.3">
      <c r="A22" s="314"/>
      <c r="B22" s="61"/>
      <c r="C22" s="199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</row>
    <row r="23" spans="1:15" ht="18.75" customHeight="1" x14ac:dyDescent="0.3">
      <c r="A23" s="315" t="s">
        <v>18</v>
      </c>
      <c r="B23" s="59" t="s">
        <v>112</v>
      </c>
      <c r="C23" s="205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</row>
    <row r="24" spans="1:15" ht="18.75" customHeight="1" x14ac:dyDescent="0.3">
      <c r="A24" s="314" t="s">
        <v>19</v>
      </c>
      <c r="B24" s="61" t="s">
        <v>84</v>
      </c>
      <c r="C24" s="205">
        <f>C26+C27+C30</f>
        <v>1130</v>
      </c>
      <c r="D24" s="205"/>
      <c r="E24" s="205"/>
      <c r="F24" s="205">
        <f t="shared" ref="F24:J24" si="0">F26+F27+F30</f>
        <v>167</v>
      </c>
      <c r="G24" s="205">
        <f t="shared" si="0"/>
        <v>232</v>
      </c>
      <c r="H24" s="205">
        <f t="shared" si="0"/>
        <v>267</v>
      </c>
      <c r="I24" s="205">
        <f t="shared" si="0"/>
        <v>270</v>
      </c>
      <c r="J24" s="205">
        <f t="shared" si="0"/>
        <v>194</v>
      </c>
      <c r="K24" s="205"/>
      <c r="L24" s="205"/>
      <c r="M24" s="205"/>
      <c r="N24" s="205"/>
      <c r="O24" s="205"/>
    </row>
    <row r="25" spans="1:15" ht="18.75" customHeight="1" x14ac:dyDescent="0.3">
      <c r="A25" s="314" t="s">
        <v>49</v>
      </c>
      <c r="B25" s="61" t="s">
        <v>85</v>
      </c>
      <c r="C25" s="205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</row>
    <row r="26" spans="1:15" ht="18.75" customHeight="1" x14ac:dyDescent="0.3">
      <c r="A26" s="314" t="s">
        <v>50</v>
      </c>
      <c r="B26" s="61" t="s">
        <v>147</v>
      </c>
      <c r="C26" s="205">
        <f t="shared" ref="C26:C30" si="1">D26+E26+F26+G26+H26+I26+J26+K26+L26+M26+N26+O26</f>
        <v>332</v>
      </c>
      <c r="D26" s="110"/>
      <c r="E26" s="110"/>
      <c r="F26" s="110">
        <v>15</v>
      </c>
      <c r="G26" s="110">
        <v>69</v>
      </c>
      <c r="H26" s="110">
        <v>98</v>
      </c>
      <c r="I26" s="110">
        <v>92</v>
      </c>
      <c r="J26" s="308">
        <v>58</v>
      </c>
      <c r="K26" s="110"/>
      <c r="L26" s="110"/>
      <c r="M26" s="110"/>
      <c r="N26" s="110"/>
      <c r="O26" s="110"/>
    </row>
    <row r="27" spans="1:15" ht="18.75" customHeight="1" x14ac:dyDescent="0.3">
      <c r="A27" s="320" t="s">
        <v>51</v>
      </c>
      <c r="B27" s="61" t="s">
        <v>87</v>
      </c>
      <c r="C27" s="205">
        <f t="shared" si="1"/>
        <v>771</v>
      </c>
      <c r="D27" s="110"/>
      <c r="E27" s="110"/>
      <c r="F27" s="110">
        <v>150</v>
      </c>
      <c r="G27" s="110">
        <v>155</v>
      </c>
      <c r="H27" s="110">
        <v>160</v>
      </c>
      <c r="I27" s="110">
        <v>170</v>
      </c>
      <c r="J27" s="110">
        <v>136</v>
      </c>
      <c r="K27" s="110"/>
      <c r="L27" s="110"/>
      <c r="M27" s="110"/>
      <c r="N27" s="110"/>
      <c r="O27" s="110"/>
    </row>
    <row r="28" spans="1:15" ht="18.75" customHeight="1" x14ac:dyDescent="0.3">
      <c r="A28" s="321"/>
      <c r="B28" s="284" t="s">
        <v>45</v>
      </c>
      <c r="C28" s="205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</row>
    <row r="29" spans="1:15" ht="18.75" customHeight="1" x14ac:dyDescent="0.3">
      <c r="A29" s="322"/>
      <c r="B29" s="284" t="s">
        <v>46</v>
      </c>
      <c r="C29" s="205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</row>
    <row r="30" spans="1:15" ht="18.75" customHeight="1" x14ac:dyDescent="0.3">
      <c r="A30" s="314" t="s">
        <v>52</v>
      </c>
      <c r="B30" s="61" t="s">
        <v>142</v>
      </c>
      <c r="C30" s="205">
        <f t="shared" si="1"/>
        <v>27</v>
      </c>
      <c r="D30" s="110"/>
      <c r="E30" s="110"/>
      <c r="F30" s="110">
        <v>2</v>
      </c>
      <c r="G30" s="240">
        <v>8</v>
      </c>
      <c r="H30" s="240">
        <v>9</v>
      </c>
      <c r="I30" s="240">
        <v>8</v>
      </c>
      <c r="J30" s="110"/>
      <c r="K30" s="110"/>
      <c r="L30" s="110"/>
      <c r="M30" s="110"/>
      <c r="N30" s="110"/>
      <c r="O30" s="110"/>
    </row>
    <row r="31" spans="1:15" ht="18.75" customHeight="1" outlineLevel="1" x14ac:dyDescent="0.3">
      <c r="A31" s="314"/>
      <c r="B31" s="61"/>
      <c r="C31" s="20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</row>
    <row r="32" spans="1:15" s="6" customFormat="1" ht="18.75" customHeight="1" x14ac:dyDescent="0.3">
      <c r="A32" s="315" t="s">
        <v>20</v>
      </c>
      <c r="B32" s="107" t="s">
        <v>153</v>
      </c>
      <c r="C32" s="205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</row>
    <row r="33" spans="1:16" ht="18.75" customHeight="1" x14ac:dyDescent="0.3">
      <c r="A33" s="320" t="s">
        <v>21</v>
      </c>
      <c r="B33" s="61" t="s">
        <v>89</v>
      </c>
      <c r="C33" s="205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</row>
    <row r="34" spans="1:16" ht="18.75" customHeight="1" x14ac:dyDescent="0.3">
      <c r="A34" s="322"/>
      <c r="B34" s="284" t="s">
        <v>48</v>
      </c>
      <c r="C34" s="109">
        <f t="shared" ref="C34:C62" si="2">D34+E34+F34+G34+H34+I34+J34+K34+L34+M34+N34+O34</f>
        <v>176.4</v>
      </c>
      <c r="D34" s="109"/>
      <c r="E34" s="109"/>
      <c r="F34" s="109"/>
      <c r="G34" s="254"/>
      <c r="H34" s="254">
        <v>20</v>
      </c>
      <c r="I34" s="254">
        <v>50</v>
      </c>
      <c r="J34" s="254">
        <v>60</v>
      </c>
      <c r="K34" s="254">
        <v>25</v>
      </c>
      <c r="L34" s="283">
        <v>21.4</v>
      </c>
      <c r="M34" s="109"/>
      <c r="N34" s="109"/>
      <c r="O34" s="109"/>
      <c r="P34" s="25"/>
    </row>
    <row r="35" spans="1:16" ht="18.75" customHeight="1" x14ac:dyDescent="0.3">
      <c r="A35" s="320" t="s">
        <v>22</v>
      </c>
      <c r="B35" s="61" t="s">
        <v>90</v>
      </c>
      <c r="C35" s="205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54"/>
    </row>
    <row r="36" spans="1:16" ht="18.75" customHeight="1" x14ac:dyDescent="0.3">
      <c r="A36" s="322"/>
      <c r="B36" s="284" t="s">
        <v>139</v>
      </c>
      <c r="C36" s="205">
        <f t="shared" si="2"/>
        <v>0.33400000000000002</v>
      </c>
      <c r="D36" s="254"/>
      <c r="E36" s="254"/>
      <c r="F36" s="254"/>
      <c r="G36" s="254"/>
      <c r="H36" s="254">
        <v>4.2000000000000003E-2</v>
      </c>
      <c r="I36" s="254">
        <v>0.113</v>
      </c>
      <c r="J36" s="254">
        <v>0.113</v>
      </c>
      <c r="K36" s="254">
        <v>6.6000000000000003E-2</v>
      </c>
      <c r="L36" s="254"/>
      <c r="M36" s="254"/>
      <c r="N36" s="254"/>
      <c r="O36" s="254"/>
    </row>
    <row r="37" spans="1:16" ht="18.75" customHeight="1" x14ac:dyDescent="0.3">
      <c r="A37" s="318" t="s">
        <v>23</v>
      </c>
      <c r="B37" s="251" t="s">
        <v>93</v>
      </c>
      <c r="C37" s="205"/>
      <c r="D37" s="254"/>
      <c r="E37" s="254"/>
      <c r="F37" s="254"/>
      <c r="G37" s="254"/>
      <c r="H37" s="254"/>
      <c r="I37" s="254"/>
      <c r="J37" s="254"/>
      <c r="K37" s="254"/>
      <c r="L37" s="257"/>
      <c r="M37" s="254"/>
      <c r="N37" s="254"/>
      <c r="O37" s="254"/>
    </row>
    <row r="38" spans="1:16" ht="18.75" customHeight="1" x14ac:dyDescent="0.3">
      <c r="A38" s="319"/>
      <c r="B38" s="284" t="s">
        <v>67</v>
      </c>
      <c r="C38" s="109">
        <f t="shared" si="2"/>
        <v>2.5179999999999998</v>
      </c>
      <c r="D38" s="254"/>
      <c r="E38" s="254"/>
      <c r="F38" s="254"/>
      <c r="G38" s="254"/>
      <c r="H38" s="254">
        <v>0.5</v>
      </c>
      <c r="I38" s="254">
        <v>0.51800000000000002</v>
      </c>
      <c r="J38" s="254">
        <v>0.75</v>
      </c>
      <c r="K38" s="254">
        <v>0.75</v>
      </c>
      <c r="L38" s="257"/>
      <c r="M38" s="254"/>
      <c r="N38" s="254"/>
      <c r="O38" s="254"/>
    </row>
    <row r="39" spans="1:16" s="86" customFormat="1" ht="18.75" customHeight="1" x14ac:dyDescent="0.3">
      <c r="A39" s="328" t="s">
        <v>24</v>
      </c>
      <c r="B39" s="247" t="s">
        <v>96</v>
      </c>
      <c r="C39" s="205"/>
      <c r="D39" s="264"/>
      <c r="E39" s="264"/>
      <c r="F39" s="264"/>
      <c r="G39" s="264"/>
      <c r="H39" s="264"/>
      <c r="I39" s="264"/>
      <c r="J39" s="264"/>
      <c r="K39" s="264"/>
      <c r="L39" s="264"/>
      <c r="M39" s="264"/>
      <c r="N39" s="264"/>
      <c r="O39" s="264"/>
    </row>
    <row r="40" spans="1:16" s="86" customFormat="1" ht="18.75" customHeight="1" x14ac:dyDescent="0.3">
      <c r="A40" s="329"/>
      <c r="B40" s="261" t="s">
        <v>139</v>
      </c>
      <c r="C40" s="109">
        <f t="shared" si="2"/>
        <v>1</v>
      </c>
      <c r="D40" s="254"/>
      <c r="E40" s="254"/>
      <c r="F40" s="254"/>
      <c r="G40" s="254"/>
      <c r="H40" s="254">
        <v>0.2</v>
      </c>
      <c r="I40" s="254">
        <v>0.2</v>
      </c>
      <c r="J40" s="254">
        <v>0.4</v>
      </c>
      <c r="K40" s="254">
        <v>0.2</v>
      </c>
      <c r="L40" s="254"/>
      <c r="M40" s="264"/>
      <c r="N40" s="264"/>
      <c r="O40" s="264"/>
    </row>
    <row r="41" spans="1:16" s="86" customFormat="1" ht="18.75" customHeight="1" x14ac:dyDescent="0.3">
      <c r="A41" s="328" t="s">
        <v>25</v>
      </c>
      <c r="B41" s="247" t="s">
        <v>97</v>
      </c>
      <c r="C41" s="205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</row>
    <row r="42" spans="1:16" s="86" customFormat="1" ht="18.75" customHeight="1" x14ac:dyDescent="0.3">
      <c r="A42" s="329"/>
      <c r="B42" s="261" t="s">
        <v>139</v>
      </c>
      <c r="C42" s="109">
        <f t="shared" si="2"/>
        <v>15.3</v>
      </c>
      <c r="D42" s="254"/>
      <c r="E42" s="254"/>
      <c r="F42" s="254"/>
      <c r="G42" s="254"/>
      <c r="H42" s="254">
        <v>2.7</v>
      </c>
      <c r="I42" s="254">
        <v>3.7</v>
      </c>
      <c r="J42" s="254">
        <v>5.6</v>
      </c>
      <c r="K42" s="254">
        <v>2</v>
      </c>
      <c r="L42" s="254">
        <v>1.3</v>
      </c>
      <c r="M42" s="254"/>
      <c r="N42" s="254"/>
      <c r="O42" s="254"/>
    </row>
    <row r="43" spans="1:16" ht="18.75" customHeight="1" x14ac:dyDescent="0.3">
      <c r="A43" s="320" t="s">
        <v>26</v>
      </c>
      <c r="B43" s="90" t="s">
        <v>102</v>
      </c>
      <c r="C43" s="205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</row>
    <row r="44" spans="1:16" ht="18.75" customHeight="1" x14ac:dyDescent="0.3">
      <c r="A44" s="322"/>
      <c r="B44" s="284" t="s">
        <v>139</v>
      </c>
      <c r="C44" s="109">
        <f>D44+E44+F44+G44+H44+I44+J44+K44+L44+M44+N44+O44</f>
        <v>1.1999997854232789</v>
      </c>
      <c r="D44" s="254"/>
      <c r="E44" s="254"/>
      <c r="F44" s="254"/>
      <c r="G44" s="254"/>
      <c r="H44" s="254"/>
      <c r="I44" s="254"/>
      <c r="J44" s="254">
        <f>'[1]Ж-А'!J44</f>
        <v>0.4</v>
      </c>
      <c r="K44" s="283">
        <f>'[1]Ж-А'!K44</f>
        <v>0.2</v>
      </c>
      <c r="L44" s="283">
        <f>'[1]Ж-А'!L44</f>
        <v>0.19999992847442627</v>
      </c>
      <c r="M44" s="283">
        <f>'[1]Ж-А'!M44</f>
        <v>0.19999992847442627</v>
      </c>
      <c r="N44" s="254">
        <f>'[1]Ж-А'!N44</f>
        <v>0.19999992847442627</v>
      </c>
      <c r="O44" s="254"/>
    </row>
    <row r="45" spans="1:16" ht="18.75" customHeight="1" x14ac:dyDescent="0.3">
      <c r="A45" s="320" t="s">
        <v>33</v>
      </c>
      <c r="B45" s="90" t="s">
        <v>104</v>
      </c>
      <c r="C45" s="205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</row>
    <row r="46" spans="1:16" ht="18.75" customHeight="1" x14ac:dyDescent="0.3">
      <c r="A46" s="322"/>
      <c r="B46" s="284" t="s">
        <v>139</v>
      </c>
      <c r="C46" s="205">
        <f t="shared" si="2"/>
        <v>0.55000000000000004</v>
      </c>
      <c r="D46" s="254"/>
      <c r="E46" s="254"/>
      <c r="F46" s="254"/>
      <c r="G46" s="254"/>
      <c r="H46" s="254">
        <v>9.1999999999999998E-2</v>
      </c>
      <c r="I46" s="254">
        <v>7.3999999999999996E-2</v>
      </c>
      <c r="J46" s="254">
        <v>0.112</v>
      </c>
      <c r="K46" s="254">
        <v>0.113</v>
      </c>
      <c r="L46" s="254">
        <v>0.112</v>
      </c>
      <c r="M46" s="254">
        <v>2.4E-2</v>
      </c>
      <c r="N46" s="254">
        <v>2.3E-2</v>
      </c>
      <c r="O46" s="254"/>
    </row>
    <row r="47" spans="1:16" ht="18.75" customHeight="1" x14ac:dyDescent="0.3">
      <c r="A47" s="320" t="s">
        <v>27</v>
      </c>
      <c r="B47" s="61" t="s">
        <v>108</v>
      </c>
      <c r="C47" s="205"/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</row>
    <row r="48" spans="1:16" ht="18.75" x14ac:dyDescent="0.3">
      <c r="A48" s="322"/>
      <c r="B48" s="284" t="s">
        <v>139</v>
      </c>
      <c r="C48" s="109">
        <f t="shared" si="2"/>
        <v>0.92299999999999993</v>
      </c>
      <c r="D48" s="254"/>
      <c r="E48" s="254"/>
      <c r="F48" s="254"/>
      <c r="G48" s="254">
        <v>0.223</v>
      </c>
      <c r="H48" s="254">
        <v>0.35</v>
      </c>
      <c r="I48" s="254">
        <v>0.35</v>
      </c>
      <c r="J48" s="254"/>
      <c r="K48" s="254"/>
      <c r="L48" s="254"/>
      <c r="M48" s="254"/>
      <c r="N48" s="254"/>
      <c r="O48" s="254"/>
    </row>
    <row r="49" spans="1:37" ht="37.5" x14ac:dyDescent="0.3">
      <c r="A49" s="318" t="s">
        <v>28</v>
      </c>
      <c r="B49" s="284" t="s">
        <v>129</v>
      </c>
      <c r="C49" s="205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</row>
    <row r="50" spans="1:37" ht="18.75" customHeight="1" x14ac:dyDescent="0.3">
      <c r="A50" s="319"/>
      <c r="B50" s="284" t="s">
        <v>67</v>
      </c>
      <c r="C50" s="109">
        <f t="shared" si="2"/>
        <v>1.1199999999999999</v>
      </c>
      <c r="D50" s="254"/>
      <c r="E50" s="254"/>
      <c r="F50" s="254"/>
      <c r="G50" s="254"/>
      <c r="H50" s="254"/>
      <c r="I50" s="254"/>
      <c r="J50" s="254"/>
      <c r="K50" s="254">
        <v>0.18</v>
      </c>
      <c r="L50" s="254">
        <v>0.246</v>
      </c>
      <c r="M50" s="254">
        <v>0.28000000000000003</v>
      </c>
      <c r="N50" s="254">
        <v>0.246</v>
      </c>
      <c r="O50" s="254">
        <v>0.16800000000000001</v>
      </c>
    </row>
    <row r="51" spans="1:37" s="5" customFormat="1" ht="18.75" customHeight="1" x14ac:dyDescent="0.3">
      <c r="A51" s="320" t="s">
        <v>29</v>
      </c>
      <c r="B51" s="90" t="s">
        <v>111</v>
      </c>
      <c r="C51" s="205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  <c r="P51" s="26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</row>
    <row r="52" spans="1:37" ht="18.75" customHeight="1" x14ac:dyDescent="0.3">
      <c r="A52" s="322"/>
      <c r="B52" s="284" t="s">
        <v>139</v>
      </c>
      <c r="C52" s="109">
        <f t="shared" si="2"/>
        <v>0.1535</v>
      </c>
      <c r="D52" s="254"/>
      <c r="E52" s="254"/>
      <c r="F52" s="254"/>
      <c r="G52" s="254"/>
      <c r="H52" s="254"/>
      <c r="I52" s="254"/>
      <c r="J52" s="283">
        <v>0.08</v>
      </c>
      <c r="K52" s="254">
        <v>7.3499999999999996E-2</v>
      </c>
      <c r="L52" s="254"/>
      <c r="M52" s="254"/>
      <c r="N52" s="254"/>
      <c r="O52" s="254"/>
      <c r="P52" s="28"/>
    </row>
    <row r="53" spans="1:37" ht="36.75" customHeight="1" x14ac:dyDescent="0.3">
      <c r="A53" s="331" t="s">
        <v>30</v>
      </c>
      <c r="B53" s="61" t="s">
        <v>134</v>
      </c>
      <c r="C53" s="205"/>
      <c r="D53" s="281"/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  <c r="P53" s="28"/>
    </row>
    <row r="54" spans="1:37" ht="18.75" customHeight="1" x14ac:dyDescent="0.3">
      <c r="A54" s="332"/>
      <c r="B54" s="284" t="s">
        <v>139</v>
      </c>
      <c r="C54" s="109">
        <f t="shared" si="2"/>
        <v>6.0600000000000001E-2</v>
      </c>
      <c r="D54" s="254"/>
      <c r="E54" s="254"/>
      <c r="F54" s="254"/>
      <c r="G54" s="254"/>
      <c r="H54" s="254"/>
      <c r="I54" s="254"/>
      <c r="J54" s="254">
        <v>2E-3</v>
      </c>
      <c r="K54" s="254">
        <v>0.01</v>
      </c>
      <c r="L54" s="254">
        <v>1.3899999999999999E-2</v>
      </c>
      <c r="M54" s="254">
        <v>1.4E-2</v>
      </c>
      <c r="N54" s="254">
        <v>1.3299999999999999E-2</v>
      </c>
      <c r="O54" s="254">
        <v>7.4000000000000003E-3</v>
      </c>
      <c r="P54" s="33"/>
    </row>
    <row r="55" spans="1:37" ht="37.5" customHeight="1" x14ac:dyDescent="0.3">
      <c r="A55" s="331" t="s">
        <v>31</v>
      </c>
      <c r="B55" s="61" t="s">
        <v>155</v>
      </c>
      <c r="C55" s="205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28"/>
    </row>
    <row r="56" spans="1:37" ht="18.75" customHeight="1" x14ac:dyDescent="0.3">
      <c r="A56" s="332"/>
      <c r="B56" s="284" t="s">
        <v>139</v>
      </c>
      <c r="C56" s="205">
        <f t="shared" si="2"/>
        <v>0.217</v>
      </c>
      <c r="D56" s="258"/>
      <c r="E56" s="258"/>
      <c r="F56" s="258"/>
      <c r="G56" s="258"/>
      <c r="H56" s="258"/>
      <c r="I56" s="257">
        <v>0.217</v>
      </c>
      <c r="J56" s="257"/>
      <c r="K56" s="254"/>
      <c r="L56" s="254"/>
      <c r="M56" s="254"/>
      <c r="N56" s="254"/>
      <c r="O56" s="254"/>
      <c r="Q56" s="13" t="s">
        <v>38</v>
      </c>
    </row>
    <row r="57" spans="1:37" ht="37.5" customHeight="1" x14ac:dyDescent="0.3">
      <c r="A57" s="320" t="s">
        <v>32</v>
      </c>
      <c r="B57" s="61" t="s">
        <v>140</v>
      </c>
      <c r="C57" s="205"/>
      <c r="D57" s="281"/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81"/>
    </row>
    <row r="58" spans="1:37" ht="18.75" customHeight="1" x14ac:dyDescent="0.3">
      <c r="A58" s="322"/>
      <c r="B58" s="284" t="s">
        <v>154</v>
      </c>
      <c r="C58" s="109">
        <f t="shared" si="2"/>
        <v>7.3719999999999999</v>
      </c>
      <c r="D58" s="254"/>
      <c r="E58" s="254"/>
      <c r="F58" s="254"/>
      <c r="G58" s="267">
        <v>0.86</v>
      </c>
      <c r="H58" s="267">
        <v>0.86</v>
      </c>
      <c r="I58" s="267">
        <v>0.86</v>
      </c>
      <c r="J58" s="267">
        <v>0.86</v>
      </c>
      <c r="K58" s="267">
        <v>0.86</v>
      </c>
      <c r="L58" s="267">
        <v>0.86</v>
      </c>
      <c r="M58" s="267">
        <v>1.1060000000000001</v>
      </c>
      <c r="N58" s="267">
        <v>1.1060000000000001</v>
      </c>
      <c r="O58" s="254"/>
    </row>
    <row r="59" spans="1:37" ht="18.75" customHeight="1" x14ac:dyDescent="0.3">
      <c r="A59" s="314"/>
      <c r="B59" s="284" t="s">
        <v>139</v>
      </c>
      <c r="C59" s="109">
        <f t="shared" si="2"/>
        <v>4.6820000000000004</v>
      </c>
      <c r="D59" s="254"/>
      <c r="E59" s="254"/>
      <c r="F59" s="254"/>
      <c r="G59" s="267">
        <v>0.54700000000000004</v>
      </c>
      <c r="H59" s="267">
        <v>0.54700000000000004</v>
      </c>
      <c r="I59" s="267">
        <v>0.54700000000000004</v>
      </c>
      <c r="J59" s="267">
        <v>0.54700000000000004</v>
      </c>
      <c r="K59" s="267">
        <v>0.54700000000000004</v>
      </c>
      <c r="L59" s="267">
        <v>0.54700000000000004</v>
      </c>
      <c r="M59" s="267">
        <v>0.7</v>
      </c>
      <c r="N59" s="267">
        <v>0.7</v>
      </c>
      <c r="O59" s="254"/>
    </row>
    <row r="60" spans="1:37" ht="18.75" customHeight="1" x14ac:dyDescent="0.3">
      <c r="A60" s="320" t="s">
        <v>40</v>
      </c>
      <c r="B60" s="61" t="s">
        <v>143</v>
      </c>
      <c r="C60" s="205"/>
      <c r="D60" s="281"/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81"/>
    </row>
    <row r="61" spans="1:37" ht="18.75" customHeight="1" x14ac:dyDescent="0.3">
      <c r="A61" s="321"/>
      <c r="B61" s="284" t="s">
        <v>154</v>
      </c>
      <c r="C61" s="205">
        <f t="shared" si="2"/>
        <v>1.03</v>
      </c>
      <c r="D61" s="254"/>
      <c r="E61" s="254"/>
      <c r="F61" s="254"/>
      <c r="G61" s="267">
        <v>0.12</v>
      </c>
      <c r="H61" s="267">
        <v>0.12</v>
      </c>
      <c r="I61" s="267">
        <v>0.12</v>
      </c>
      <c r="J61" s="267">
        <v>0.12</v>
      </c>
      <c r="K61" s="267">
        <v>0.12</v>
      </c>
      <c r="L61" s="267">
        <v>0.12</v>
      </c>
      <c r="M61" s="267">
        <v>0.155</v>
      </c>
      <c r="N61" s="267">
        <v>0.155</v>
      </c>
      <c r="O61" s="254"/>
    </row>
    <row r="62" spans="1:37" ht="18.75" customHeight="1" x14ac:dyDescent="0.3">
      <c r="A62" s="322"/>
      <c r="B62" s="284" t="s">
        <v>139</v>
      </c>
      <c r="C62" s="109">
        <f t="shared" si="2"/>
        <v>3.1309800000000001</v>
      </c>
      <c r="D62" s="254"/>
      <c r="E62" s="254"/>
      <c r="F62" s="254"/>
      <c r="G62" s="267">
        <v>0.36532999999999999</v>
      </c>
      <c r="H62" s="267">
        <v>0.36532999999999999</v>
      </c>
      <c r="I62" s="267">
        <v>0.36532999999999999</v>
      </c>
      <c r="J62" s="267">
        <v>0.36532999999999999</v>
      </c>
      <c r="K62" s="267">
        <v>0.36532999999999999</v>
      </c>
      <c r="L62" s="267">
        <v>0.36532999999999999</v>
      </c>
      <c r="M62" s="267">
        <v>0.46949999999999997</v>
      </c>
      <c r="N62" s="267">
        <v>0.46949999999999997</v>
      </c>
      <c r="O62" s="254"/>
    </row>
    <row r="63" spans="1:37" ht="20.25" x14ac:dyDescent="0.2">
      <c r="A63" s="3"/>
      <c r="B63" s="79"/>
      <c r="D63" s="3"/>
      <c r="E63" s="3"/>
      <c r="F63" s="3"/>
      <c r="G63" s="3"/>
      <c r="H63" s="3"/>
      <c r="I63" s="3"/>
      <c r="J63" s="3"/>
      <c r="K63" s="29"/>
      <c r="L63" s="173"/>
      <c r="M63" s="174"/>
      <c r="N63" s="174"/>
      <c r="O63" s="242"/>
      <c r="P63" s="28"/>
    </row>
    <row r="64" spans="1:37" s="6" customFormat="1" ht="15.75" x14ac:dyDescent="0.2">
      <c r="A64" s="7"/>
      <c r="B64" s="21" t="s">
        <v>43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9"/>
    </row>
    <row r="65" spans="1:2" x14ac:dyDescent="0.2">
      <c r="B65" s="42"/>
    </row>
    <row r="66" spans="1:2" x14ac:dyDescent="0.2">
      <c r="A66" s="19"/>
    </row>
    <row r="67" spans="1:2" x14ac:dyDescent="0.2">
      <c r="A67" s="19"/>
    </row>
    <row r="68" spans="1:2" x14ac:dyDescent="0.2">
      <c r="A68" s="19"/>
    </row>
  </sheetData>
  <mergeCells count="23">
    <mergeCell ref="M2:N2"/>
    <mergeCell ref="A5:O5"/>
    <mergeCell ref="A60:A62"/>
    <mergeCell ref="A41:A42"/>
    <mergeCell ref="A6:O6"/>
    <mergeCell ref="A43:A44"/>
    <mergeCell ref="A33:A34"/>
    <mergeCell ref="A39:A40"/>
    <mergeCell ref="A57:A58"/>
    <mergeCell ref="A35:A36"/>
    <mergeCell ref="A53:A54"/>
    <mergeCell ref="A47:A48"/>
    <mergeCell ref="A51:A52"/>
    <mergeCell ref="A45:A46"/>
    <mergeCell ref="A55:A56"/>
    <mergeCell ref="A49:A50"/>
    <mergeCell ref="B7:B8"/>
    <mergeCell ref="A37:A38"/>
    <mergeCell ref="A27:A29"/>
    <mergeCell ref="A7:A8"/>
    <mergeCell ref="M7:O7"/>
    <mergeCell ref="D7:L7"/>
    <mergeCell ref="C7:C8"/>
  </mergeCells>
  <phoneticPr fontId="0" type="noConversion"/>
  <printOptions horizontalCentered="1"/>
  <pageMargins left="0" right="0" top="0.78740157480314965" bottom="0" header="0" footer="0"/>
  <pageSetup paperSize="9" scale="67" fitToHeight="0" orientation="landscape" verticalDpi="300" r:id="rId1"/>
  <headerFooter alignWithMargins="0"/>
  <rowBreaks count="1" manualBreakCount="1">
    <brk id="34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1"/>
  <sheetViews>
    <sheetView tabSelected="1" view="pageBreakPreview" topLeftCell="A2" zoomScaleSheetLayoutView="100" workbookViewId="0">
      <pane xSplit="3" ySplit="7" topLeftCell="D63" activePane="bottomRight" state="frozen"/>
      <selection activeCell="A2" sqref="A2"/>
      <selection pane="topRight" activeCell="D2" sqref="D2"/>
      <selection pane="bottomLeft" activeCell="A11" sqref="A11"/>
      <selection pane="bottomRight" activeCell="C73" sqref="C73"/>
    </sheetView>
  </sheetViews>
  <sheetFormatPr defaultRowHeight="15" outlineLevelRow="1" x14ac:dyDescent="0.25"/>
  <cols>
    <col min="1" max="1" width="8.7109375" style="52" bestFit="1" customWidth="1"/>
    <col min="2" max="2" width="76" style="52" customWidth="1"/>
    <col min="3" max="3" width="15" style="52" bestFit="1" customWidth="1"/>
    <col min="4" max="4" width="11.28515625" style="52" customWidth="1"/>
    <col min="5" max="9" width="10.28515625" style="52" customWidth="1"/>
    <col min="10" max="10" width="12.140625" style="52" customWidth="1"/>
    <col min="11" max="11" width="11.85546875" style="52" customWidth="1"/>
    <col min="12" max="13" width="11.5703125" style="52" customWidth="1"/>
    <col min="14" max="14" width="11.28515625" style="52" customWidth="1"/>
    <col min="15" max="15" width="11.85546875" style="52" customWidth="1"/>
    <col min="16" max="16" width="11.7109375" style="52" customWidth="1"/>
    <col min="17" max="16384" width="9.140625" style="52"/>
  </cols>
  <sheetData>
    <row r="1" spans="1:30" ht="20.100000000000001" hidden="1" customHeight="1" x14ac:dyDescent="0.25"/>
    <row r="2" spans="1:30" ht="20.100000000000001" customHeight="1" x14ac:dyDescent="0.3">
      <c r="M2" s="326"/>
      <c r="N2" s="326"/>
      <c r="O2" s="326"/>
      <c r="P2" s="232"/>
      <c r="Q2" s="232"/>
    </row>
    <row r="3" spans="1:30" ht="20.100000000000001" customHeight="1" x14ac:dyDescent="0.3">
      <c r="A3" s="95"/>
      <c r="B3" s="95" t="s">
        <v>138</v>
      </c>
      <c r="C3" s="95"/>
      <c r="D3" s="95"/>
      <c r="E3" s="95"/>
      <c r="F3" s="95"/>
      <c r="G3" s="232"/>
      <c r="H3" s="232"/>
      <c r="I3" s="232"/>
      <c r="J3" s="309"/>
      <c r="K3" s="94"/>
      <c r="L3" s="95"/>
      <c r="M3" s="326" t="s">
        <v>175</v>
      </c>
      <c r="N3" s="326"/>
      <c r="O3" s="326"/>
      <c r="P3" s="50"/>
    </row>
    <row r="4" spans="1:30" ht="20.100000000000001" customHeight="1" x14ac:dyDescent="0.3">
      <c r="A4" s="198"/>
      <c r="B4" s="95"/>
      <c r="C4" s="95"/>
      <c r="D4" s="95"/>
      <c r="E4" s="243" t="s">
        <v>177</v>
      </c>
      <c r="F4" s="95"/>
      <c r="G4" s="233"/>
      <c r="H4" s="233"/>
      <c r="I4" s="233"/>
      <c r="J4" s="234"/>
      <c r="K4" s="234"/>
      <c r="L4" s="234"/>
      <c r="M4" s="235"/>
      <c r="N4" s="94"/>
      <c r="O4" s="95"/>
      <c r="P4" s="51"/>
    </row>
    <row r="5" spans="1:30" ht="20.100000000000001" customHeight="1" x14ac:dyDescent="0.25">
      <c r="A5" s="339" t="s">
        <v>176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51"/>
    </row>
    <row r="6" spans="1:30" ht="34.5" customHeight="1" x14ac:dyDescent="0.3">
      <c r="A6" s="330" t="s">
        <v>192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50"/>
    </row>
    <row r="7" spans="1:30" ht="18.75" x14ac:dyDescent="0.25">
      <c r="A7" s="333" t="s">
        <v>0</v>
      </c>
      <c r="B7" s="333" t="s">
        <v>1</v>
      </c>
      <c r="C7" s="333" t="s">
        <v>2</v>
      </c>
      <c r="D7" s="333" t="s">
        <v>169</v>
      </c>
      <c r="E7" s="333"/>
      <c r="F7" s="333"/>
      <c r="G7" s="333"/>
      <c r="H7" s="333"/>
      <c r="I7" s="333"/>
      <c r="J7" s="333"/>
      <c r="K7" s="333"/>
      <c r="L7" s="333"/>
      <c r="M7" s="333" t="s">
        <v>184</v>
      </c>
      <c r="N7" s="333"/>
      <c r="O7" s="333"/>
    </row>
    <row r="8" spans="1:30" ht="70.5" customHeight="1" x14ac:dyDescent="0.25">
      <c r="A8" s="333"/>
      <c r="B8" s="333"/>
      <c r="C8" s="333"/>
      <c r="D8" s="58" t="s">
        <v>3</v>
      </c>
      <c r="E8" s="58" t="s">
        <v>4</v>
      </c>
      <c r="F8" s="58" t="s">
        <v>5</v>
      </c>
      <c r="G8" s="58" t="s">
        <v>6</v>
      </c>
      <c r="H8" s="58" t="s">
        <v>7</v>
      </c>
      <c r="I8" s="58" t="s">
        <v>8</v>
      </c>
      <c r="J8" s="58" t="s">
        <v>9</v>
      </c>
      <c r="K8" s="58" t="s">
        <v>10</v>
      </c>
      <c r="L8" s="58" t="s">
        <v>11</v>
      </c>
      <c r="M8" s="58" t="s">
        <v>12</v>
      </c>
      <c r="N8" s="58" t="s">
        <v>13</v>
      </c>
      <c r="O8" s="58" t="s">
        <v>14</v>
      </c>
    </row>
    <row r="9" spans="1:30" ht="18.75" customHeight="1" x14ac:dyDescent="0.3">
      <c r="A9" s="185" t="s">
        <v>15</v>
      </c>
      <c r="B9" s="59" t="s">
        <v>171</v>
      </c>
      <c r="C9" s="205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</row>
    <row r="10" spans="1:30" ht="18.75" customHeight="1" x14ac:dyDescent="0.3">
      <c r="A10" s="187" t="s">
        <v>16</v>
      </c>
      <c r="B10" s="89" t="s">
        <v>161</v>
      </c>
      <c r="C10" s="199">
        <v>15878.400228439999</v>
      </c>
      <c r="D10" s="200">
        <v>1103.9565226000002</v>
      </c>
      <c r="E10" s="200">
        <v>993.4082764000002</v>
      </c>
      <c r="F10" s="200">
        <v>914.14160620000007</v>
      </c>
      <c r="G10" s="200">
        <v>982.13936839999997</v>
      </c>
      <c r="H10" s="200">
        <v>944.02003100000002</v>
      </c>
      <c r="I10" s="200">
        <v>897.42518900000005</v>
      </c>
      <c r="J10" s="200">
        <v>1163.5185000000001</v>
      </c>
      <c r="K10" s="200">
        <v>1705.0575828399999</v>
      </c>
      <c r="L10" s="200">
        <v>1936.889551</v>
      </c>
      <c r="M10" s="200">
        <v>1976.3526300000001</v>
      </c>
      <c r="N10" s="200">
        <v>1759.317452</v>
      </c>
      <c r="O10" s="200">
        <v>1502.1735189999999</v>
      </c>
      <c r="Z10" s="172"/>
      <c r="AA10" s="172"/>
      <c r="AB10" s="172"/>
      <c r="AC10" s="172"/>
      <c r="AD10" s="172"/>
    </row>
    <row r="11" spans="1:30" ht="18.75" customHeight="1" x14ac:dyDescent="0.3">
      <c r="A11" s="187" t="s">
        <v>34</v>
      </c>
      <c r="B11" s="88" t="s">
        <v>151</v>
      </c>
      <c r="C11" s="199">
        <v>12353.010000000002</v>
      </c>
      <c r="D11" s="227">
        <v>845.26700000000005</v>
      </c>
      <c r="E11" s="227">
        <v>737.66300000000012</v>
      </c>
      <c r="F11" s="227">
        <v>653.50300000000004</v>
      </c>
      <c r="G11" s="227">
        <v>713.82799999999997</v>
      </c>
      <c r="H11" s="227">
        <v>685.41599999999994</v>
      </c>
      <c r="I11" s="227">
        <v>650.00900000000001</v>
      </c>
      <c r="J11" s="227">
        <v>878.23200000000008</v>
      </c>
      <c r="K11" s="227">
        <v>1367.4459999999999</v>
      </c>
      <c r="L11" s="227">
        <v>1578.7529999999999</v>
      </c>
      <c r="M11" s="227">
        <v>1623.3530000000001</v>
      </c>
      <c r="N11" s="227">
        <v>1429.02</v>
      </c>
      <c r="O11" s="227">
        <v>1190.52</v>
      </c>
      <c r="Z11" s="172"/>
      <c r="AA11" s="172"/>
      <c r="AB11" s="172"/>
      <c r="AC11" s="172"/>
      <c r="AD11" s="172"/>
    </row>
    <row r="12" spans="1:30" ht="18.75" customHeight="1" x14ac:dyDescent="0.3">
      <c r="A12" s="187" t="s">
        <v>35</v>
      </c>
      <c r="B12" s="88" t="s">
        <v>152</v>
      </c>
      <c r="C12" s="199">
        <v>1936.7532980000001</v>
      </c>
      <c r="D12" s="227">
        <v>153.06100000000001</v>
      </c>
      <c r="E12" s="227">
        <v>157.553</v>
      </c>
      <c r="F12" s="227">
        <v>163.31</v>
      </c>
      <c r="G12" s="227">
        <v>162.935</v>
      </c>
      <c r="H12" s="227">
        <v>160.33300000000003</v>
      </c>
      <c r="I12" s="227">
        <v>155.71599999999998</v>
      </c>
      <c r="J12" s="227">
        <v>169.76399999999995</v>
      </c>
      <c r="K12" s="227">
        <v>173.04829799999999</v>
      </c>
      <c r="L12" s="227">
        <v>172.66900000000001</v>
      </c>
      <c r="M12" s="227">
        <v>154.876</v>
      </c>
      <c r="N12" s="227">
        <v>156.62100000000001</v>
      </c>
      <c r="O12" s="227">
        <v>156.86699999999999</v>
      </c>
      <c r="Z12" s="172"/>
      <c r="AA12" s="172"/>
      <c r="AB12" s="172"/>
      <c r="AC12" s="172"/>
      <c r="AD12" s="172"/>
    </row>
    <row r="13" spans="1:30" ht="18.75" customHeight="1" x14ac:dyDescent="0.3">
      <c r="A13" s="187" t="s">
        <v>42</v>
      </c>
      <c r="B13" s="88" t="s">
        <v>162</v>
      </c>
      <c r="C13" s="199">
        <v>302.99834500000003</v>
      </c>
      <c r="D13" s="200">
        <v>26.438210999999999</v>
      </c>
      <c r="E13" s="200">
        <v>23.384188000000002</v>
      </c>
      <c r="F13" s="200">
        <v>23.976406999999998</v>
      </c>
      <c r="G13" s="200">
        <v>25.902290000000001</v>
      </c>
      <c r="H13" s="200">
        <v>21.449541</v>
      </c>
      <c r="I13" s="200">
        <v>24.678749</v>
      </c>
      <c r="J13" s="200">
        <v>27.06146</v>
      </c>
      <c r="K13" s="200">
        <v>25.321707</v>
      </c>
      <c r="L13" s="200">
        <v>27.610911000000002</v>
      </c>
      <c r="M13" s="200">
        <v>27.734500000000001</v>
      </c>
      <c r="N13" s="200">
        <v>24.245932</v>
      </c>
      <c r="O13" s="200">
        <v>25.194448999999999</v>
      </c>
      <c r="Z13" s="172"/>
      <c r="AA13" s="172"/>
      <c r="AB13" s="172"/>
      <c r="AC13" s="172"/>
      <c r="AD13" s="172"/>
    </row>
    <row r="14" spans="1:30" ht="18.75" customHeight="1" x14ac:dyDescent="0.3">
      <c r="A14" s="187" t="s">
        <v>36</v>
      </c>
      <c r="B14" s="90" t="s">
        <v>77</v>
      </c>
      <c r="C14" s="199">
        <v>793.92</v>
      </c>
      <c r="D14" s="227">
        <f>C14*6.73/100</f>
        <v>53.430816000000007</v>
      </c>
      <c r="E14" s="227">
        <f>C14*6.2/100</f>
        <v>49.223039999999997</v>
      </c>
      <c r="F14" s="227">
        <f>C14*6.2/100</f>
        <v>49.223039999999997</v>
      </c>
      <c r="G14" s="227">
        <f>C14*6.73/100</f>
        <v>53.430816000000007</v>
      </c>
      <c r="H14" s="227">
        <f>C14*6.47/100</f>
        <v>51.366623999999995</v>
      </c>
      <c r="I14" s="227">
        <f>C14*5.6/100</f>
        <v>44.459519999999991</v>
      </c>
      <c r="J14" s="227">
        <f>C14*7.09/100</f>
        <v>56.288927999999999</v>
      </c>
      <c r="K14" s="227">
        <f>C14*10.34/100</f>
        <v>82.09132799999999</v>
      </c>
      <c r="L14" s="227">
        <f>C14*11.88/100</f>
        <v>94.317695999999998</v>
      </c>
      <c r="M14" s="227">
        <f>C14*12.55/100</f>
        <v>99.636960000000002</v>
      </c>
      <c r="N14" s="227">
        <f>C14*10.86/100</f>
        <v>86.219712000000001</v>
      </c>
      <c r="O14" s="227">
        <f>C14*9.35/100</f>
        <v>74.231519999999989</v>
      </c>
      <c r="Z14" s="172"/>
      <c r="AA14" s="172"/>
      <c r="AB14" s="172"/>
      <c r="AC14" s="172"/>
      <c r="AD14" s="172"/>
    </row>
    <row r="15" spans="1:30" ht="18.75" customHeight="1" x14ac:dyDescent="0.3">
      <c r="A15" s="187" t="s">
        <v>37</v>
      </c>
      <c r="B15" s="90" t="s">
        <v>136</v>
      </c>
      <c r="C15" s="237">
        <v>3.7605854399999998</v>
      </c>
      <c r="D15" s="227">
        <v>0.23931160000000001</v>
      </c>
      <c r="E15" s="227">
        <v>0.15708840000000002</v>
      </c>
      <c r="F15" s="227">
        <v>0.13419920000000002</v>
      </c>
      <c r="G15" s="227">
        <v>0.1760784</v>
      </c>
      <c r="H15" s="227">
        <v>0.17149</v>
      </c>
      <c r="I15" s="227">
        <v>0.12944</v>
      </c>
      <c r="J15" s="227">
        <v>0.19503999999999999</v>
      </c>
      <c r="K15" s="227">
        <v>0.44357784</v>
      </c>
      <c r="L15" s="227">
        <v>0.56664000000000003</v>
      </c>
      <c r="M15" s="227">
        <v>0.63012999999999997</v>
      </c>
      <c r="N15" s="227">
        <v>0.51651999999999998</v>
      </c>
      <c r="O15" s="227">
        <v>0.40107000000000004</v>
      </c>
      <c r="Z15" s="172"/>
      <c r="AA15" s="172"/>
      <c r="AB15" s="172"/>
      <c r="AC15" s="172"/>
      <c r="AD15" s="172"/>
    </row>
    <row r="16" spans="1:30" s="53" customFormat="1" ht="18.75" customHeight="1" x14ac:dyDescent="0.3">
      <c r="A16" s="187" t="s">
        <v>39</v>
      </c>
      <c r="B16" s="90" t="s">
        <v>137</v>
      </c>
      <c r="C16" s="237">
        <v>340.09000000000003</v>
      </c>
      <c r="D16" s="227">
        <v>15.568</v>
      </c>
      <c r="E16" s="227">
        <v>15.45</v>
      </c>
      <c r="F16" s="227">
        <v>14.786000000000001</v>
      </c>
      <c r="G16" s="227">
        <v>15.922000000000001</v>
      </c>
      <c r="H16" s="227">
        <v>15.675999999999998</v>
      </c>
      <c r="I16" s="227">
        <v>15.102</v>
      </c>
      <c r="J16" s="227">
        <v>21.525000000000002</v>
      </c>
      <c r="K16" s="227">
        <v>41.345999999999997</v>
      </c>
      <c r="L16" s="227">
        <v>45.395000000000003</v>
      </c>
      <c r="M16" s="227">
        <v>51.552000000000007</v>
      </c>
      <c r="N16" s="227">
        <v>46.643999999999998</v>
      </c>
      <c r="O16" s="227">
        <v>41.123999999999995</v>
      </c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172"/>
      <c r="AA16" s="172"/>
      <c r="AB16" s="172"/>
      <c r="AC16" s="172"/>
      <c r="AD16" s="172"/>
    </row>
    <row r="17" spans="1:30" ht="38.25" customHeight="1" x14ac:dyDescent="0.3">
      <c r="A17" s="187" t="s">
        <v>17</v>
      </c>
      <c r="B17" s="107" t="s">
        <v>124</v>
      </c>
      <c r="C17" s="238"/>
      <c r="D17" s="239">
        <v>2146.184904077169</v>
      </c>
      <c r="E17" s="239">
        <v>1867.0228528941741</v>
      </c>
      <c r="F17" s="239">
        <v>1772.9838707632048</v>
      </c>
      <c r="G17" s="239">
        <v>1834.7224561396806</v>
      </c>
      <c r="H17" s="239">
        <v>1765.2577273928619</v>
      </c>
      <c r="I17" s="239">
        <v>1744.2659302067709</v>
      </c>
      <c r="J17" s="239">
        <v>2032.2833828356006</v>
      </c>
      <c r="K17" s="239">
        <v>2668.6451068149786</v>
      </c>
      <c r="L17" s="239">
        <v>2910.1210023745361</v>
      </c>
      <c r="M17" s="239">
        <v>2936.7673905586412</v>
      </c>
      <c r="N17" s="239">
        <v>2909.6838194180486</v>
      </c>
      <c r="O17" s="239">
        <v>2438.0159365727118</v>
      </c>
      <c r="Z17" s="172"/>
      <c r="AA17" s="172"/>
      <c r="AB17" s="172"/>
      <c r="AC17" s="172"/>
      <c r="AD17" s="172"/>
    </row>
    <row r="18" spans="1:30" s="13" customFormat="1" ht="18.75" customHeight="1" x14ac:dyDescent="0.3">
      <c r="A18" s="186" t="s">
        <v>60</v>
      </c>
      <c r="B18" s="61" t="s">
        <v>82</v>
      </c>
      <c r="C18" s="199"/>
      <c r="D18" s="204">
        <v>1677.1170634920636</v>
      </c>
      <c r="E18" s="204">
        <v>1416.4036098310294</v>
      </c>
      <c r="F18" s="204">
        <v>1296.6329365079364</v>
      </c>
      <c r="G18" s="204">
        <v>1364.9675179211472</v>
      </c>
      <c r="H18" s="204">
        <v>1310.6798301757981</v>
      </c>
      <c r="I18" s="204">
        <v>1289.7003968253971</v>
      </c>
      <c r="J18" s="204">
        <v>1556.9815192496644</v>
      </c>
      <c r="K18" s="204">
        <v>2151.554131294919</v>
      </c>
      <c r="L18" s="204">
        <v>2386.4402650473471</v>
      </c>
      <c r="M18" s="204">
        <v>2417.9183361483711</v>
      </c>
      <c r="N18" s="204">
        <v>2392.8947595324171</v>
      </c>
      <c r="O18" s="204">
        <v>1955.6450588883047</v>
      </c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172"/>
      <c r="AA18" s="172"/>
      <c r="AB18" s="172"/>
      <c r="AC18" s="172"/>
      <c r="AD18" s="172"/>
    </row>
    <row r="19" spans="1:30" s="13" customFormat="1" ht="18.75" customHeight="1" x14ac:dyDescent="0.3">
      <c r="A19" s="186" t="s">
        <v>61</v>
      </c>
      <c r="B19" s="61" t="s">
        <v>83</v>
      </c>
      <c r="C19" s="199"/>
      <c r="D19" s="204">
        <v>305.89453829752341</v>
      </c>
      <c r="E19" s="204">
        <v>303.81747942316071</v>
      </c>
      <c r="F19" s="204">
        <v>325.33072731580199</v>
      </c>
      <c r="G19" s="204">
        <v>314.15235458651443</v>
      </c>
      <c r="H19" s="204">
        <v>309.14802714537916</v>
      </c>
      <c r="I19" s="204">
        <v>310.24354418384269</v>
      </c>
      <c r="J19" s="204">
        <v>306.38480862775219</v>
      </c>
      <c r="K19" s="204">
        <v>276.64980616522121</v>
      </c>
      <c r="L19" s="204">
        <v>261.21865399385558</v>
      </c>
      <c r="M19" s="204">
        <v>240.34744735089686</v>
      </c>
      <c r="N19" s="204">
        <v>254.31503051142971</v>
      </c>
      <c r="O19" s="204">
        <v>259.03280209933433</v>
      </c>
      <c r="P19" s="52"/>
      <c r="Q19" s="52"/>
      <c r="R19" s="52"/>
      <c r="S19" s="52"/>
      <c r="T19" s="52"/>
      <c r="U19" s="52"/>
      <c r="V19" s="52"/>
      <c r="W19" s="52"/>
      <c r="X19" s="52"/>
      <c r="Y19" s="52"/>
    </row>
    <row r="20" spans="1:30" s="13" customFormat="1" ht="18.75" customHeight="1" x14ac:dyDescent="0.3">
      <c r="A20" s="187" t="s">
        <v>71</v>
      </c>
      <c r="B20" s="90" t="s">
        <v>163</v>
      </c>
      <c r="C20" s="199"/>
      <c r="D20" s="204">
        <v>43.199691176470587</v>
      </c>
      <c r="E20" s="204">
        <v>36.086709876543217</v>
      </c>
      <c r="F20" s="204">
        <v>39.000628086419752</v>
      </c>
      <c r="G20" s="204">
        <v>38.683228793309446</v>
      </c>
      <c r="H20" s="204">
        <v>32.033364695340502</v>
      </c>
      <c r="I20" s="204">
        <v>41.084489197530864</v>
      </c>
      <c r="J20" s="204">
        <v>40.414366786140981</v>
      </c>
      <c r="K20" s="204">
        <v>37.816169354838706</v>
      </c>
      <c r="L20" s="204">
        <v>41.234932795698924</v>
      </c>
      <c r="M20" s="204">
        <v>40.519080177653109</v>
      </c>
      <c r="N20" s="204">
        <v>38.706787994891435</v>
      </c>
      <c r="O20" s="204">
        <v>39.839419671094248</v>
      </c>
      <c r="P20" s="52"/>
      <c r="Q20" s="52"/>
      <c r="R20" s="52"/>
      <c r="S20" s="52"/>
      <c r="T20" s="52"/>
      <c r="U20" s="52"/>
      <c r="V20" s="52"/>
      <c r="W20" s="52"/>
      <c r="X20" s="52"/>
      <c r="Y20" s="52"/>
    </row>
    <row r="21" spans="1:30" s="13" customFormat="1" ht="18.75" customHeight="1" x14ac:dyDescent="0.3">
      <c r="A21" s="186" t="s">
        <v>62</v>
      </c>
      <c r="B21" s="61" t="s">
        <v>78</v>
      </c>
      <c r="C21" s="199"/>
      <c r="D21" s="204">
        <v>88.031944444444406</v>
      </c>
      <c r="E21" s="204">
        <v>79.571236559139777</v>
      </c>
      <c r="F21" s="204">
        <v>81.101523297491042</v>
      </c>
      <c r="G21" s="204">
        <v>85.182795698924735</v>
      </c>
      <c r="H21" s="204">
        <v>81.95430107526883</v>
      </c>
      <c r="I21" s="204">
        <v>71.930555555555557</v>
      </c>
      <c r="J21" s="204">
        <v>89.705645161290334</v>
      </c>
      <c r="K21" s="204">
        <v>135.34999999999997</v>
      </c>
      <c r="L21" s="204">
        <v>150.39650537634407</v>
      </c>
      <c r="M21" s="204">
        <v>158.88037634408602</v>
      </c>
      <c r="N21" s="204">
        <v>146.93965517241381</v>
      </c>
      <c r="O21" s="204">
        <v>118.36962365591397</v>
      </c>
      <c r="P21" s="52"/>
      <c r="Q21" s="52"/>
      <c r="R21" s="52"/>
      <c r="S21" s="52"/>
      <c r="T21" s="52"/>
      <c r="U21" s="52"/>
      <c r="V21" s="52"/>
      <c r="W21" s="52"/>
      <c r="X21" s="52"/>
      <c r="Y21" s="52"/>
    </row>
    <row r="22" spans="1:30" s="179" customFormat="1" ht="18.75" customHeight="1" outlineLevel="1" x14ac:dyDescent="0.3">
      <c r="A22" s="186" t="s">
        <v>63</v>
      </c>
      <c r="B22" s="61" t="s">
        <v>164</v>
      </c>
      <c r="C22" s="199"/>
      <c r="D22" s="202">
        <v>9</v>
      </c>
      <c r="E22" s="202">
        <v>9</v>
      </c>
      <c r="F22" s="202">
        <v>9</v>
      </c>
      <c r="G22" s="202">
        <v>9</v>
      </c>
      <c r="H22" s="202">
        <v>9</v>
      </c>
      <c r="I22" s="202">
        <v>9</v>
      </c>
      <c r="J22" s="202">
        <v>9</v>
      </c>
      <c r="K22" s="202">
        <v>9</v>
      </c>
      <c r="L22" s="202">
        <v>9</v>
      </c>
      <c r="M22" s="202">
        <v>9</v>
      </c>
      <c r="N22" s="202">
        <v>9</v>
      </c>
      <c r="O22" s="202">
        <v>9</v>
      </c>
      <c r="P22" s="52"/>
    </row>
    <row r="23" spans="1:30" s="179" customFormat="1" ht="18.75" customHeight="1" outlineLevel="1" x14ac:dyDescent="0.3">
      <c r="A23" s="186" t="s">
        <v>165</v>
      </c>
      <c r="B23" s="61" t="s">
        <v>166</v>
      </c>
      <c r="C23" s="199"/>
      <c r="D23" s="202">
        <v>22.94166666666667</v>
      </c>
      <c r="E23" s="202">
        <v>22.143817204301072</v>
      </c>
      <c r="F23" s="202">
        <v>21.918055555555554</v>
      </c>
      <c r="G23" s="202">
        <v>22.736559139784944</v>
      </c>
      <c r="H23" s="202">
        <v>22.442204301075268</v>
      </c>
      <c r="I23" s="202">
        <v>22.306944444444444</v>
      </c>
      <c r="J23" s="202">
        <v>29.797043010752692</v>
      </c>
      <c r="K23" s="202">
        <v>58.275000000000006</v>
      </c>
      <c r="L23" s="202">
        <v>61.830645161290327</v>
      </c>
      <c r="M23" s="202">
        <v>70.102150537634415</v>
      </c>
      <c r="N23" s="202">
        <v>67.827586206896555</v>
      </c>
      <c r="O23" s="202">
        <v>56.129032258064512</v>
      </c>
      <c r="P23" s="52"/>
    </row>
    <row r="24" spans="1:30" s="13" customFormat="1" ht="18.75" customHeight="1" x14ac:dyDescent="0.3">
      <c r="A24" s="186"/>
      <c r="B24" s="90"/>
      <c r="C24" s="199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</row>
    <row r="25" spans="1:30" ht="18.75" customHeight="1" x14ac:dyDescent="0.3">
      <c r="A25" s="108" t="s">
        <v>18</v>
      </c>
      <c r="B25" s="89" t="s">
        <v>112</v>
      </c>
      <c r="C25" s="239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</row>
    <row r="26" spans="1:30" s="78" customFormat="1" ht="18.75" customHeight="1" x14ac:dyDescent="0.3">
      <c r="A26" s="222" t="s">
        <v>19</v>
      </c>
      <c r="B26" s="247" t="s">
        <v>128</v>
      </c>
      <c r="C26" s="248">
        <v>3645</v>
      </c>
      <c r="D26" s="225">
        <v>4</v>
      </c>
      <c r="E26" s="225">
        <v>36</v>
      </c>
      <c r="F26" s="225">
        <v>476</v>
      </c>
      <c r="G26" s="225">
        <v>820</v>
      </c>
      <c r="H26" s="225">
        <v>1148</v>
      </c>
      <c r="I26" s="225">
        <v>810</v>
      </c>
      <c r="J26" s="225">
        <v>351</v>
      </c>
      <c r="K26" s="225"/>
      <c r="L26" s="225"/>
      <c r="M26" s="225"/>
      <c r="N26" s="225"/>
      <c r="O26" s="225"/>
    </row>
    <row r="27" spans="1:30" s="54" customFormat="1" ht="18.75" customHeight="1" x14ac:dyDescent="0.3">
      <c r="A27" s="188" t="s">
        <v>49</v>
      </c>
      <c r="B27" s="247" t="s">
        <v>85</v>
      </c>
      <c r="C27" s="239">
        <v>4</v>
      </c>
      <c r="D27" s="204"/>
      <c r="E27" s="204"/>
      <c r="F27" s="204"/>
      <c r="G27" s="204">
        <v>1</v>
      </c>
      <c r="H27" s="204"/>
      <c r="I27" s="204">
        <v>2</v>
      </c>
      <c r="J27" s="204">
        <v>1</v>
      </c>
      <c r="K27" s="204"/>
      <c r="L27" s="204"/>
      <c r="M27" s="204"/>
      <c r="N27" s="204"/>
      <c r="O27" s="204"/>
    </row>
    <row r="28" spans="1:30" ht="18.75" customHeight="1" x14ac:dyDescent="0.3">
      <c r="A28" s="187" t="s">
        <v>50</v>
      </c>
      <c r="B28" s="90" t="s">
        <v>145</v>
      </c>
      <c r="C28" s="249">
        <v>1453</v>
      </c>
      <c r="D28" s="211"/>
      <c r="E28" s="211"/>
      <c r="F28" s="211">
        <v>162</v>
      </c>
      <c r="G28" s="211">
        <v>341</v>
      </c>
      <c r="H28" s="211">
        <v>584</v>
      </c>
      <c r="I28" s="211">
        <v>266</v>
      </c>
      <c r="J28" s="211">
        <v>100</v>
      </c>
      <c r="K28" s="211"/>
      <c r="L28" s="211"/>
      <c r="M28" s="211"/>
      <c r="N28" s="211"/>
      <c r="O28" s="211"/>
    </row>
    <row r="29" spans="1:30" ht="18.75" customHeight="1" x14ac:dyDescent="0.3">
      <c r="A29" s="341" t="s">
        <v>51</v>
      </c>
      <c r="B29" s="90" t="s">
        <v>87</v>
      </c>
      <c r="C29" s="249">
        <v>1648</v>
      </c>
      <c r="D29" s="211"/>
      <c r="E29" s="211"/>
      <c r="F29" s="211">
        <v>205</v>
      </c>
      <c r="G29" s="211">
        <v>336</v>
      </c>
      <c r="H29" s="211">
        <v>409</v>
      </c>
      <c r="I29" s="211">
        <v>453</v>
      </c>
      <c r="J29" s="211">
        <v>245</v>
      </c>
      <c r="K29" s="211"/>
      <c r="L29" s="211"/>
      <c r="M29" s="211"/>
      <c r="N29" s="211"/>
      <c r="O29" s="211"/>
    </row>
    <row r="30" spans="1:30" s="54" customFormat="1" ht="18.75" customHeight="1" x14ac:dyDescent="0.3">
      <c r="A30" s="341"/>
      <c r="B30" s="250" t="s">
        <v>45</v>
      </c>
      <c r="C30" s="249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</row>
    <row r="31" spans="1:30" ht="18.75" customHeight="1" x14ac:dyDescent="0.3">
      <c r="A31" s="341"/>
      <c r="B31" s="251" t="s">
        <v>46</v>
      </c>
      <c r="C31" s="239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</row>
    <row r="32" spans="1:30" s="54" customFormat="1" ht="18.75" customHeight="1" x14ac:dyDescent="0.3">
      <c r="A32" s="188" t="s">
        <v>52</v>
      </c>
      <c r="B32" s="247" t="s">
        <v>142</v>
      </c>
      <c r="C32" s="249">
        <v>134</v>
      </c>
      <c r="D32" s="211"/>
      <c r="E32" s="211"/>
      <c r="F32" s="211">
        <v>29</v>
      </c>
      <c r="G32" s="211">
        <v>40</v>
      </c>
      <c r="H32" s="211">
        <v>41</v>
      </c>
      <c r="I32" s="211">
        <v>24</v>
      </c>
      <c r="J32" s="211"/>
      <c r="K32" s="211"/>
      <c r="L32" s="211"/>
      <c r="M32" s="211"/>
      <c r="N32" s="211"/>
      <c r="O32" s="211"/>
    </row>
    <row r="33" spans="1:16" s="53" customFormat="1" ht="18.75" customHeight="1" x14ac:dyDescent="0.3">
      <c r="A33" s="187" t="s">
        <v>53</v>
      </c>
      <c r="B33" s="252" t="s">
        <v>120</v>
      </c>
      <c r="C33" s="249">
        <v>66</v>
      </c>
      <c r="D33" s="211">
        <v>0</v>
      </c>
      <c r="E33" s="211">
        <v>8</v>
      </c>
      <c r="F33" s="211">
        <v>12</v>
      </c>
      <c r="G33" s="211">
        <v>19</v>
      </c>
      <c r="H33" s="211">
        <v>23</v>
      </c>
      <c r="I33" s="211">
        <v>4</v>
      </c>
      <c r="J33" s="211"/>
      <c r="K33" s="211"/>
      <c r="L33" s="211"/>
      <c r="M33" s="211"/>
      <c r="N33" s="211"/>
      <c r="O33" s="211"/>
      <c r="P33" s="55"/>
    </row>
    <row r="34" spans="1:16" s="53" customFormat="1" ht="18.75" customHeight="1" x14ac:dyDescent="0.3">
      <c r="A34" s="187" t="s">
        <v>54</v>
      </c>
      <c r="B34" s="61" t="s">
        <v>115</v>
      </c>
      <c r="C34" s="249">
        <v>83</v>
      </c>
      <c r="D34" s="211">
        <v>4</v>
      </c>
      <c r="E34" s="211">
        <v>18</v>
      </c>
      <c r="F34" s="211">
        <v>17</v>
      </c>
      <c r="G34" s="211">
        <v>11</v>
      </c>
      <c r="H34" s="211">
        <v>11</v>
      </c>
      <c r="I34" s="211">
        <v>17</v>
      </c>
      <c r="J34" s="211"/>
      <c r="K34" s="211"/>
      <c r="L34" s="211"/>
      <c r="M34" s="211"/>
      <c r="N34" s="211"/>
      <c r="O34" s="211"/>
    </row>
    <row r="35" spans="1:16" ht="18.75" customHeight="1" x14ac:dyDescent="0.3">
      <c r="A35" s="108" t="s">
        <v>20</v>
      </c>
      <c r="B35" s="253" t="s">
        <v>153</v>
      </c>
      <c r="C35" s="109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</row>
    <row r="36" spans="1:16" ht="18.75" customHeight="1" x14ac:dyDescent="0.3">
      <c r="A36" s="341" t="s">
        <v>21</v>
      </c>
      <c r="B36" s="90" t="s">
        <v>89</v>
      </c>
      <c r="C36" s="109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</row>
    <row r="37" spans="1:16" ht="18.75" customHeight="1" x14ac:dyDescent="0.3">
      <c r="A37" s="341"/>
      <c r="B37" s="251" t="s">
        <v>139</v>
      </c>
      <c r="C37" s="109">
        <v>1110.348</v>
      </c>
      <c r="D37" s="254">
        <v>6</v>
      </c>
      <c r="E37" s="254">
        <v>4.4000000000000004</v>
      </c>
      <c r="F37" s="254">
        <v>3.95</v>
      </c>
      <c r="G37" s="254">
        <v>22.15</v>
      </c>
      <c r="H37" s="254">
        <v>71.89</v>
      </c>
      <c r="I37" s="254">
        <v>215.20499999999998</v>
      </c>
      <c r="J37" s="254">
        <v>197.18</v>
      </c>
      <c r="K37" s="254">
        <v>171.04300000000001</v>
      </c>
      <c r="L37" s="254">
        <v>149.03199999999998</v>
      </c>
      <c r="M37" s="254">
        <v>140.13400000000001</v>
      </c>
      <c r="N37" s="254">
        <v>115.58500000000001</v>
      </c>
      <c r="O37" s="254">
        <v>13.779</v>
      </c>
    </row>
    <row r="38" spans="1:16" ht="18.75" customHeight="1" x14ac:dyDescent="0.3">
      <c r="A38" s="341" t="s">
        <v>22</v>
      </c>
      <c r="B38" s="251" t="s">
        <v>91</v>
      </c>
      <c r="C38" s="237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</row>
    <row r="39" spans="1:16" ht="18.75" customHeight="1" x14ac:dyDescent="0.3">
      <c r="A39" s="341"/>
      <c r="B39" s="251" t="s">
        <v>139</v>
      </c>
      <c r="C39" s="237">
        <v>1.4390000000000001</v>
      </c>
      <c r="D39" s="227"/>
      <c r="E39" s="227"/>
      <c r="F39" s="227"/>
      <c r="G39" s="227"/>
      <c r="H39" s="227">
        <v>0.318</v>
      </c>
      <c r="I39" s="227">
        <v>0.53699999999999992</v>
      </c>
      <c r="J39" s="227">
        <v>0.42100000000000004</v>
      </c>
      <c r="K39" s="227">
        <v>0.153</v>
      </c>
      <c r="L39" s="227"/>
      <c r="M39" s="227"/>
      <c r="N39" s="227"/>
      <c r="O39" s="227"/>
    </row>
    <row r="40" spans="1:16" ht="18.75" customHeight="1" x14ac:dyDescent="0.3">
      <c r="A40" s="341" t="s">
        <v>58</v>
      </c>
      <c r="B40" s="88" t="s">
        <v>95</v>
      </c>
      <c r="C40" s="237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</row>
    <row r="41" spans="1:16" ht="18.75" customHeight="1" x14ac:dyDescent="0.3">
      <c r="A41" s="341"/>
      <c r="B41" s="251" t="s">
        <v>139</v>
      </c>
      <c r="C41" s="237">
        <v>15.391200000000001</v>
      </c>
      <c r="D41" s="227"/>
      <c r="E41" s="227"/>
      <c r="F41" s="227"/>
      <c r="G41" s="227"/>
      <c r="H41" s="227">
        <v>2.9379999999999993</v>
      </c>
      <c r="I41" s="227">
        <v>3.2099999999999995</v>
      </c>
      <c r="J41" s="227">
        <v>4.7856000000000005</v>
      </c>
      <c r="K41" s="227">
        <v>4.4575999999999993</v>
      </c>
      <c r="L41" s="227"/>
      <c r="M41" s="227"/>
      <c r="N41" s="227"/>
      <c r="O41" s="227"/>
    </row>
    <row r="42" spans="1:16" ht="18.75" customHeight="1" x14ac:dyDescent="0.3">
      <c r="A42" s="341" t="s">
        <v>23</v>
      </c>
      <c r="B42" s="90" t="s">
        <v>96</v>
      </c>
      <c r="C42" s="23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</row>
    <row r="43" spans="1:16" ht="18.75" customHeight="1" x14ac:dyDescent="0.3">
      <c r="A43" s="341"/>
      <c r="B43" s="251" t="s">
        <v>139</v>
      </c>
      <c r="C43" s="237">
        <v>5.3169999999999993</v>
      </c>
      <c r="D43" s="227"/>
      <c r="E43" s="227"/>
      <c r="F43" s="227"/>
      <c r="G43" s="227"/>
      <c r="H43" s="227">
        <v>0.70900000000000007</v>
      </c>
      <c r="I43" s="227">
        <v>0.89800000000000013</v>
      </c>
      <c r="J43" s="227">
        <v>1.2329999999999999</v>
      </c>
      <c r="K43" s="227">
        <v>1.2650000000000001</v>
      </c>
      <c r="L43" s="227">
        <v>1.212</v>
      </c>
      <c r="M43" s="227"/>
      <c r="N43" s="227"/>
      <c r="O43" s="227"/>
    </row>
    <row r="44" spans="1:16" ht="18.75" customHeight="1" x14ac:dyDescent="0.3">
      <c r="A44" s="341" t="s">
        <v>24</v>
      </c>
      <c r="B44" s="255" t="s">
        <v>97</v>
      </c>
      <c r="C44" s="237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</row>
    <row r="45" spans="1:16" ht="18.75" customHeight="1" x14ac:dyDescent="0.3">
      <c r="A45" s="341"/>
      <c r="B45" s="251" t="s">
        <v>139</v>
      </c>
      <c r="C45" s="237">
        <v>99.684999999999988</v>
      </c>
      <c r="D45" s="227"/>
      <c r="E45" s="227"/>
      <c r="F45" s="227"/>
      <c r="G45" s="227">
        <v>2.4449999999999998</v>
      </c>
      <c r="H45" s="227">
        <v>16.640999999999998</v>
      </c>
      <c r="I45" s="227">
        <v>20.753</v>
      </c>
      <c r="J45" s="227">
        <v>31.896999999999998</v>
      </c>
      <c r="K45" s="227">
        <v>19.521000000000001</v>
      </c>
      <c r="L45" s="227">
        <v>7.1870000000000012</v>
      </c>
      <c r="M45" s="227">
        <v>1.2410000000000001</v>
      </c>
      <c r="N45" s="227"/>
      <c r="O45" s="227"/>
    </row>
    <row r="46" spans="1:16" ht="18.75" customHeight="1" x14ac:dyDescent="0.3">
      <c r="A46" s="341" t="s">
        <v>25</v>
      </c>
      <c r="B46" s="255" t="s">
        <v>101</v>
      </c>
      <c r="C46" s="237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</row>
    <row r="47" spans="1:16" ht="18.75" customHeight="1" x14ac:dyDescent="0.3">
      <c r="A47" s="341"/>
      <c r="B47" s="251" t="s">
        <v>139</v>
      </c>
      <c r="C47" s="237">
        <v>0.76400000000000001</v>
      </c>
      <c r="D47" s="227"/>
      <c r="E47" s="227"/>
      <c r="F47" s="227"/>
      <c r="G47" s="227"/>
      <c r="H47" s="227">
        <v>0.09</v>
      </c>
      <c r="I47" s="227">
        <v>0.22500000000000001</v>
      </c>
      <c r="J47" s="227">
        <v>0.27200000000000002</v>
      </c>
      <c r="K47" s="227">
        <v>0.125</v>
      </c>
      <c r="L47" s="227">
        <v>5.1999999999999998E-2</v>
      </c>
      <c r="M47" s="227"/>
      <c r="N47" s="227"/>
      <c r="O47" s="227"/>
    </row>
    <row r="48" spans="1:16" ht="18.75" customHeight="1" x14ac:dyDescent="0.3">
      <c r="A48" s="341" t="s">
        <v>26</v>
      </c>
      <c r="B48" s="90" t="s">
        <v>103</v>
      </c>
      <c r="C48" s="23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</row>
    <row r="49" spans="1:15" ht="18.75" customHeight="1" x14ac:dyDescent="0.3">
      <c r="A49" s="341"/>
      <c r="B49" s="251" t="s">
        <v>139</v>
      </c>
      <c r="C49" s="237">
        <v>2.1947000000000001</v>
      </c>
      <c r="D49" s="227"/>
      <c r="E49" s="227"/>
      <c r="F49" s="227"/>
      <c r="G49" s="227"/>
      <c r="H49" s="227"/>
      <c r="I49" s="227"/>
      <c r="J49" s="227">
        <v>0.42799999999999999</v>
      </c>
      <c r="K49" s="227">
        <v>0.4385</v>
      </c>
      <c r="L49" s="227">
        <v>0.44799999999999995</v>
      </c>
      <c r="M49" s="227">
        <v>0.44899999999999995</v>
      </c>
      <c r="N49" s="227">
        <v>0.43119999999999997</v>
      </c>
      <c r="O49" s="227"/>
    </row>
    <row r="50" spans="1:15" ht="18.75" customHeight="1" x14ac:dyDescent="0.3">
      <c r="A50" s="341" t="s">
        <v>33</v>
      </c>
      <c r="B50" s="90" t="s">
        <v>107</v>
      </c>
      <c r="C50" s="23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</row>
    <row r="51" spans="1:15" ht="18.75" customHeight="1" x14ac:dyDescent="0.3">
      <c r="A51" s="341"/>
      <c r="B51" s="251" t="s">
        <v>139</v>
      </c>
      <c r="C51" s="237">
        <v>3.6349999999999998</v>
      </c>
      <c r="D51" s="227"/>
      <c r="E51" s="227"/>
      <c r="F51" s="227"/>
      <c r="G51" s="227"/>
      <c r="H51" s="227">
        <v>0.36600000000000005</v>
      </c>
      <c r="I51" s="227">
        <v>0.48600000000000004</v>
      </c>
      <c r="J51" s="227">
        <v>0.66300000000000003</v>
      </c>
      <c r="K51" s="227">
        <v>0.67</v>
      </c>
      <c r="L51" s="227">
        <v>0.69300000000000006</v>
      </c>
      <c r="M51" s="227">
        <v>0.371</v>
      </c>
      <c r="N51" s="227">
        <v>0.38600000000000001</v>
      </c>
      <c r="O51" s="227"/>
    </row>
    <row r="52" spans="1:15" ht="37.5" customHeight="1" x14ac:dyDescent="0.3">
      <c r="A52" s="341" t="s">
        <v>27</v>
      </c>
      <c r="B52" s="256" t="s">
        <v>129</v>
      </c>
      <c r="C52" s="23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</row>
    <row r="53" spans="1:15" ht="18.75" customHeight="1" x14ac:dyDescent="0.3">
      <c r="A53" s="341"/>
      <c r="B53" s="251" t="s">
        <v>139</v>
      </c>
      <c r="C53" s="237">
        <v>10.693</v>
      </c>
      <c r="D53" s="227"/>
      <c r="E53" s="227"/>
      <c r="F53" s="227"/>
      <c r="G53" s="227"/>
      <c r="H53" s="227"/>
      <c r="I53" s="227"/>
      <c r="J53" s="227"/>
      <c r="K53" s="227">
        <v>1.7089999999999996</v>
      </c>
      <c r="L53" s="227">
        <v>2.35</v>
      </c>
      <c r="M53" s="227">
        <v>2.6720000000000002</v>
      </c>
      <c r="N53" s="227">
        <v>2.35</v>
      </c>
      <c r="O53" s="227">
        <v>1.6119999999999997</v>
      </c>
    </row>
    <row r="54" spans="1:15" ht="18.75" customHeight="1" x14ac:dyDescent="0.3">
      <c r="A54" s="359" t="s">
        <v>28</v>
      </c>
      <c r="B54" s="90" t="s">
        <v>110</v>
      </c>
      <c r="C54" s="237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</row>
    <row r="55" spans="1:15" ht="18.75" customHeight="1" x14ac:dyDescent="0.3">
      <c r="A55" s="359"/>
      <c r="B55" s="251" t="s">
        <v>139</v>
      </c>
      <c r="C55" s="237">
        <v>5.7859999999999996</v>
      </c>
      <c r="D55" s="227"/>
      <c r="E55" s="227"/>
      <c r="F55" s="227"/>
      <c r="G55" s="227">
        <v>1.208</v>
      </c>
      <c r="H55" s="227">
        <v>2.2249999999999996</v>
      </c>
      <c r="I55" s="227">
        <v>2.3529999999999998</v>
      </c>
      <c r="J55" s="227"/>
      <c r="K55" s="227"/>
      <c r="L55" s="227"/>
      <c r="M55" s="227"/>
      <c r="N55" s="227"/>
      <c r="O55" s="227"/>
    </row>
    <row r="56" spans="1:15" ht="18.75" customHeight="1" x14ac:dyDescent="0.3">
      <c r="A56" s="360"/>
      <c r="B56" s="251" t="s">
        <v>154</v>
      </c>
      <c r="C56" s="109">
        <v>0.57499999999999996</v>
      </c>
      <c r="D56" s="254"/>
      <c r="E56" s="254"/>
      <c r="F56" s="254"/>
      <c r="G56" s="254"/>
      <c r="H56" s="254"/>
      <c r="I56" s="254">
        <v>0.57499999999999996</v>
      </c>
      <c r="J56" s="254"/>
      <c r="K56" s="254"/>
      <c r="L56" s="254"/>
      <c r="M56" s="254"/>
      <c r="N56" s="254"/>
      <c r="O56" s="254"/>
    </row>
    <row r="57" spans="1:15" ht="18.75" customHeight="1" x14ac:dyDescent="0.3">
      <c r="A57" s="341" t="s">
        <v>29</v>
      </c>
      <c r="B57" s="90" t="s">
        <v>111</v>
      </c>
      <c r="C57" s="109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4"/>
    </row>
    <row r="58" spans="1:15" ht="18.75" customHeight="1" x14ac:dyDescent="0.3">
      <c r="A58" s="341"/>
      <c r="B58" s="251" t="s">
        <v>139</v>
      </c>
      <c r="C58" s="109">
        <v>3.9708000000000001</v>
      </c>
      <c r="D58" s="254"/>
      <c r="E58" s="254"/>
      <c r="F58" s="254"/>
      <c r="G58" s="254"/>
      <c r="H58" s="254">
        <v>0</v>
      </c>
      <c r="I58" s="254">
        <v>0.79999999999999993</v>
      </c>
      <c r="J58" s="254">
        <v>1.4380000000000002</v>
      </c>
      <c r="K58" s="254">
        <v>1.2207999999999999</v>
      </c>
      <c r="L58" s="254">
        <v>0.51200000000000001</v>
      </c>
      <c r="M58" s="254"/>
      <c r="N58" s="254"/>
      <c r="O58" s="254"/>
    </row>
    <row r="59" spans="1:15" ht="37.5" customHeight="1" x14ac:dyDescent="0.3">
      <c r="A59" s="341" t="s">
        <v>30</v>
      </c>
      <c r="B59" s="61" t="s">
        <v>134</v>
      </c>
      <c r="C59" s="109"/>
      <c r="D59" s="258"/>
      <c r="E59" s="258"/>
      <c r="F59" s="258"/>
      <c r="G59" s="258"/>
      <c r="H59" s="258"/>
      <c r="I59" s="258"/>
      <c r="J59" s="258"/>
      <c r="K59" s="258"/>
      <c r="L59" s="258"/>
      <c r="M59" s="258"/>
      <c r="N59" s="258"/>
      <c r="O59" s="258"/>
    </row>
    <row r="60" spans="1:15" ht="18.75" customHeight="1" x14ac:dyDescent="0.3">
      <c r="A60" s="341"/>
      <c r="B60" s="251" t="s">
        <v>139</v>
      </c>
      <c r="C60" s="109">
        <v>2.2555999999999998</v>
      </c>
      <c r="D60" s="254">
        <v>3.0699999999999998E-2</v>
      </c>
      <c r="E60" s="254">
        <v>4.0999999999999995E-3</v>
      </c>
      <c r="F60" s="254">
        <v>3.8999999999999998E-3</v>
      </c>
      <c r="G60" s="254">
        <v>4.0999999999999995E-3</v>
      </c>
      <c r="H60" s="254">
        <v>4.0999999999999995E-3</v>
      </c>
      <c r="I60" s="254">
        <v>5.1999999999999998E-3</v>
      </c>
      <c r="J60" s="254">
        <v>4.8599999999999997E-2</v>
      </c>
      <c r="K60" s="254">
        <v>0.41259999999999997</v>
      </c>
      <c r="L60" s="254">
        <v>0.45229999999999998</v>
      </c>
      <c r="M60" s="254">
        <v>0.45889999999999997</v>
      </c>
      <c r="N60" s="254">
        <v>0.44009999999999994</v>
      </c>
      <c r="O60" s="254">
        <v>0.39099999999999996</v>
      </c>
    </row>
    <row r="61" spans="1:15" ht="37.5" customHeight="1" x14ac:dyDescent="0.3">
      <c r="A61" s="341" t="s">
        <v>31</v>
      </c>
      <c r="B61" s="61" t="s">
        <v>155</v>
      </c>
      <c r="C61" s="109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</row>
    <row r="62" spans="1:15" s="54" customFormat="1" ht="18.75" customHeight="1" x14ac:dyDescent="0.3">
      <c r="A62" s="341"/>
      <c r="B62" s="250" t="s">
        <v>139</v>
      </c>
      <c r="C62" s="109">
        <v>3.14</v>
      </c>
      <c r="D62" s="254"/>
      <c r="E62" s="254"/>
      <c r="F62" s="254"/>
      <c r="G62" s="254"/>
      <c r="H62" s="254"/>
      <c r="I62" s="254">
        <v>3.14</v>
      </c>
      <c r="J62" s="254"/>
      <c r="K62" s="254"/>
      <c r="L62" s="254"/>
      <c r="M62" s="254"/>
      <c r="N62" s="254"/>
      <c r="O62" s="254"/>
    </row>
    <row r="63" spans="1:15" ht="37.5" x14ac:dyDescent="0.3">
      <c r="A63" s="341" t="s">
        <v>32</v>
      </c>
      <c r="B63" s="61" t="s">
        <v>173</v>
      </c>
      <c r="C63" s="109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4"/>
    </row>
    <row r="64" spans="1:15" ht="18.75" customHeight="1" x14ac:dyDescent="0.3">
      <c r="A64" s="341"/>
      <c r="B64" s="251" t="s">
        <v>154</v>
      </c>
      <c r="C64" s="109">
        <v>24.365000000000002</v>
      </c>
      <c r="D64" s="254"/>
      <c r="E64" s="254"/>
      <c r="F64" s="254"/>
      <c r="G64" s="254">
        <v>2.8424999999999998</v>
      </c>
      <c r="H64" s="254">
        <v>2.8424999999999998</v>
      </c>
      <c r="I64" s="254">
        <v>2.8424999999999998</v>
      </c>
      <c r="J64" s="254">
        <v>2.8424999999999998</v>
      </c>
      <c r="K64" s="254">
        <v>2.8424999999999998</v>
      </c>
      <c r="L64" s="254">
        <v>2.8424999999999998</v>
      </c>
      <c r="M64" s="254">
        <v>3.6550000000000002</v>
      </c>
      <c r="N64" s="254">
        <v>3.6550000000000002</v>
      </c>
      <c r="O64" s="254"/>
    </row>
    <row r="65" spans="1:16" ht="18.75" customHeight="1" x14ac:dyDescent="0.3">
      <c r="A65" s="341"/>
      <c r="B65" s="251" t="s">
        <v>139</v>
      </c>
      <c r="C65" s="109">
        <v>51.877560000000003</v>
      </c>
      <c r="D65" s="254"/>
      <c r="E65" s="254"/>
      <c r="F65" s="254"/>
      <c r="G65" s="254">
        <v>6.0936500000000002</v>
      </c>
      <c r="H65" s="254">
        <v>6.0936500000000002</v>
      </c>
      <c r="I65" s="254">
        <v>6.2056500000000003</v>
      </c>
      <c r="J65" s="254">
        <v>6.2056500000000003</v>
      </c>
      <c r="K65" s="254">
        <v>6.2053099999999999</v>
      </c>
      <c r="L65" s="254">
        <v>6.0936500000000002</v>
      </c>
      <c r="M65" s="254">
        <v>7.49</v>
      </c>
      <c r="N65" s="254">
        <v>7.49</v>
      </c>
      <c r="O65" s="254"/>
    </row>
    <row r="66" spans="1:16" ht="18.75" customHeight="1" x14ac:dyDescent="0.3">
      <c r="A66" s="341" t="s">
        <v>40</v>
      </c>
      <c r="B66" s="60" t="s">
        <v>172</v>
      </c>
      <c r="C66" s="109"/>
      <c r="D66" s="254"/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54"/>
    </row>
    <row r="67" spans="1:16" s="54" customFormat="1" ht="18.75" customHeight="1" x14ac:dyDescent="0.3">
      <c r="A67" s="341"/>
      <c r="B67" s="250" t="s">
        <v>154</v>
      </c>
      <c r="C67" s="109">
        <v>3.0475600000000003</v>
      </c>
      <c r="D67" s="254"/>
      <c r="E67" s="254"/>
      <c r="F67" s="254"/>
      <c r="G67" s="254">
        <v>0.33826000000000001</v>
      </c>
      <c r="H67" s="254">
        <v>0.33826000000000001</v>
      </c>
      <c r="I67" s="254">
        <v>0.33826000000000001</v>
      </c>
      <c r="J67" s="254">
        <v>0.41226000000000002</v>
      </c>
      <c r="K67" s="254">
        <v>0.41226000000000002</v>
      </c>
      <c r="L67" s="254">
        <v>0.33826000000000001</v>
      </c>
      <c r="M67" s="254">
        <v>0.43500000000000005</v>
      </c>
      <c r="N67" s="254">
        <v>0.43500000000000005</v>
      </c>
      <c r="O67" s="254"/>
    </row>
    <row r="68" spans="1:16" ht="18.75" customHeight="1" x14ac:dyDescent="0.3">
      <c r="A68" s="341"/>
      <c r="B68" s="251" t="s">
        <v>139</v>
      </c>
      <c r="C68" s="109">
        <v>18.22888</v>
      </c>
      <c r="D68" s="254"/>
      <c r="E68" s="254"/>
      <c r="F68" s="254"/>
      <c r="G68" s="254">
        <v>2.0979000000000001</v>
      </c>
      <c r="H68" s="254">
        <v>2.2772300000000003</v>
      </c>
      <c r="I68" s="254">
        <v>2.2772300000000003</v>
      </c>
      <c r="J68" s="254">
        <v>2.2772300000000003</v>
      </c>
      <c r="K68" s="254">
        <v>2.2772300000000003</v>
      </c>
      <c r="L68" s="254">
        <v>2.2772300000000003</v>
      </c>
      <c r="M68" s="254">
        <v>2.4620799999999998</v>
      </c>
      <c r="N68" s="254">
        <v>2.2827500000000001</v>
      </c>
      <c r="O68" s="254"/>
    </row>
    <row r="69" spans="1:16" ht="18.75" customHeight="1" x14ac:dyDescent="0.3">
      <c r="A69" s="341" t="s">
        <v>41</v>
      </c>
      <c r="B69" s="88" t="s">
        <v>127</v>
      </c>
      <c r="C69" s="109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</row>
    <row r="70" spans="1:16" ht="18.75" customHeight="1" x14ac:dyDescent="0.3">
      <c r="A70" s="341"/>
      <c r="B70" s="251" t="s">
        <v>139</v>
      </c>
      <c r="C70" s="109">
        <v>4</v>
      </c>
      <c r="D70" s="254"/>
      <c r="E70" s="254"/>
      <c r="F70" s="254"/>
      <c r="G70" s="254"/>
      <c r="H70" s="254"/>
      <c r="I70" s="254"/>
      <c r="J70" s="254">
        <v>1</v>
      </c>
      <c r="K70" s="254">
        <v>1</v>
      </c>
      <c r="L70" s="254">
        <v>1</v>
      </c>
      <c r="M70" s="254">
        <v>1</v>
      </c>
      <c r="N70" s="254"/>
      <c r="O70" s="254"/>
    </row>
    <row r="71" spans="1:16" ht="18.75" customHeight="1" x14ac:dyDescent="0.35">
      <c r="A71" s="331" t="s">
        <v>55</v>
      </c>
      <c r="B71" s="255" t="s">
        <v>126</v>
      </c>
      <c r="C71" s="259"/>
      <c r="D71" s="260"/>
      <c r="E71" s="260"/>
      <c r="F71" s="260"/>
      <c r="G71" s="260"/>
      <c r="H71" s="260"/>
      <c r="I71" s="260"/>
      <c r="J71" s="260"/>
      <c r="K71" s="260"/>
      <c r="L71" s="260"/>
      <c r="M71" s="260"/>
      <c r="N71" s="260"/>
      <c r="O71" s="260"/>
    </row>
    <row r="72" spans="1:16" s="54" customFormat="1" ht="18.75" customHeight="1" x14ac:dyDescent="0.3">
      <c r="A72" s="347"/>
      <c r="B72" s="261" t="s">
        <v>139</v>
      </c>
      <c r="C72" s="109">
        <v>1110</v>
      </c>
      <c r="D72" s="254"/>
      <c r="E72" s="254"/>
      <c r="F72" s="254"/>
      <c r="G72" s="264">
        <v>70</v>
      </c>
      <c r="H72" s="264">
        <v>70</v>
      </c>
      <c r="I72" s="264">
        <v>124</v>
      </c>
      <c r="J72" s="264">
        <v>144</v>
      </c>
      <c r="K72" s="264">
        <v>144</v>
      </c>
      <c r="L72" s="264">
        <v>144</v>
      </c>
      <c r="M72" s="264">
        <v>138</v>
      </c>
      <c r="N72" s="264">
        <v>138</v>
      </c>
      <c r="O72" s="264">
        <v>138</v>
      </c>
    </row>
    <row r="73" spans="1:16" s="54" customFormat="1" ht="18.75" customHeight="1" x14ac:dyDescent="0.3">
      <c r="A73" s="362"/>
      <c r="B73" s="261" t="s">
        <v>154</v>
      </c>
      <c r="C73" s="109">
        <v>4</v>
      </c>
      <c r="D73" s="254"/>
      <c r="E73" s="254"/>
      <c r="F73" s="254"/>
      <c r="G73" s="254">
        <v>2</v>
      </c>
      <c r="H73" s="254">
        <v>2</v>
      </c>
      <c r="I73" s="254"/>
      <c r="J73" s="254"/>
      <c r="K73" s="254"/>
      <c r="L73" s="254"/>
      <c r="M73" s="254"/>
      <c r="N73" s="254"/>
      <c r="O73" s="254"/>
    </row>
    <row r="74" spans="1:16" ht="18.75" customHeight="1" x14ac:dyDescent="0.3">
      <c r="A74" s="341" t="s">
        <v>56</v>
      </c>
      <c r="B74" s="255" t="s">
        <v>125</v>
      </c>
      <c r="C74" s="109"/>
      <c r="D74" s="254"/>
      <c r="E74" s="262"/>
      <c r="F74" s="254"/>
      <c r="G74" s="254"/>
      <c r="H74" s="254"/>
      <c r="I74" s="254"/>
      <c r="J74" s="254"/>
      <c r="K74" s="254"/>
      <c r="L74" s="254"/>
      <c r="M74" s="254"/>
      <c r="N74" s="254"/>
      <c r="O74" s="254"/>
    </row>
    <row r="75" spans="1:16" s="54" customFormat="1" ht="18.75" customHeight="1" x14ac:dyDescent="0.3">
      <c r="A75" s="341"/>
      <c r="B75" s="147" t="s">
        <v>70</v>
      </c>
      <c r="C75" s="109">
        <v>20</v>
      </c>
      <c r="D75" s="254"/>
      <c r="E75" s="254"/>
      <c r="F75" s="254">
        <v>3</v>
      </c>
      <c r="G75" s="254">
        <v>3</v>
      </c>
      <c r="H75" s="254">
        <v>3</v>
      </c>
      <c r="I75" s="254">
        <v>3</v>
      </c>
      <c r="J75" s="254">
        <v>3</v>
      </c>
      <c r="K75" s="254">
        <v>3</v>
      </c>
      <c r="L75" s="254">
        <v>2</v>
      </c>
      <c r="M75" s="254"/>
      <c r="N75" s="254"/>
      <c r="O75" s="254"/>
      <c r="P75" s="163"/>
    </row>
    <row r="76" spans="1:16" ht="18.75" customHeight="1" x14ac:dyDescent="0.3">
      <c r="A76" s="361" t="s">
        <v>57</v>
      </c>
      <c r="B76" s="61" t="s">
        <v>115</v>
      </c>
      <c r="C76" s="263"/>
      <c r="D76" s="264"/>
      <c r="E76" s="264"/>
      <c r="F76" s="264"/>
      <c r="G76" s="264"/>
      <c r="H76" s="264"/>
      <c r="I76" s="264"/>
      <c r="J76" s="264"/>
      <c r="K76" s="264"/>
      <c r="L76" s="264"/>
      <c r="M76" s="264"/>
      <c r="N76" s="264"/>
      <c r="O76" s="258"/>
    </row>
    <row r="77" spans="1:16" ht="18.75" customHeight="1" x14ac:dyDescent="0.3">
      <c r="A77" s="359"/>
      <c r="B77" s="251" t="s">
        <v>139</v>
      </c>
      <c r="C77" s="109">
        <v>12</v>
      </c>
      <c r="D77" s="254"/>
      <c r="E77" s="254"/>
      <c r="F77" s="254"/>
      <c r="G77" s="254"/>
      <c r="H77" s="254"/>
      <c r="I77" s="254">
        <v>2.8</v>
      </c>
      <c r="J77" s="254">
        <v>3</v>
      </c>
      <c r="K77" s="254">
        <v>2.7</v>
      </c>
      <c r="L77" s="254">
        <v>2.4</v>
      </c>
      <c r="M77" s="254">
        <v>1.1000000000000001</v>
      </c>
      <c r="N77" s="254"/>
      <c r="O77" s="254"/>
    </row>
    <row r="78" spans="1:16" ht="18.75" customHeight="1" x14ac:dyDescent="0.3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</row>
    <row r="79" spans="1:16" ht="18.75" customHeight="1" x14ac:dyDescent="0.3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</row>
    <row r="80" spans="1:16" s="46" customFormat="1" ht="18.75" customHeight="1" x14ac:dyDescent="0.3">
      <c r="A80" s="64"/>
      <c r="B80" s="171" t="s">
        <v>232</v>
      </c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85"/>
      <c r="N80" s="85"/>
      <c r="O80" s="85"/>
      <c r="P80" s="64"/>
    </row>
    <row r="81" spans="1:15" ht="18.75" customHeight="1" x14ac:dyDescent="0.3">
      <c r="A81" s="50"/>
      <c r="B81" s="171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</row>
    <row r="82" spans="1:15" ht="18.75" customHeight="1" x14ac:dyDescent="0.3">
      <c r="A82" s="50"/>
      <c r="B82" s="171" t="s">
        <v>231</v>
      </c>
      <c r="C82" s="50" t="s">
        <v>196</v>
      </c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</row>
    <row r="83" spans="1:15" ht="18.75" customHeight="1" x14ac:dyDescent="0.3">
      <c r="A83" s="50"/>
      <c r="B83" s="171" t="s">
        <v>230</v>
      </c>
      <c r="C83" s="50" t="s">
        <v>197</v>
      </c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</row>
    <row r="84" spans="1:15" ht="18.75" customHeight="1" x14ac:dyDescent="0.3">
      <c r="A84" s="50"/>
      <c r="B84" s="171" t="s">
        <v>214</v>
      </c>
      <c r="C84" s="50" t="s">
        <v>198</v>
      </c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</row>
    <row r="85" spans="1:15" ht="18.75" customHeight="1" x14ac:dyDescent="0.3">
      <c r="A85" s="50"/>
      <c r="B85" s="171" t="s">
        <v>215</v>
      </c>
      <c r="C85" s="171" t="s">
        <v>199</v>
      </c>
      <c r="D85" s="171"/>
      <c r="E85" s="171"/>
      <c r="F85" s="171"/>
      <c r="G85" s="50"/>
      <c r="H85" s="50"/>
      <c r="I85" s="50"/>
      <c r="J85" s="50"/>
      <c r="K85" s="50"/>
      <c r="L85" s="50"/>
      <c r="M85" s="50"/>
      <c r="N85" s="50"/>
      <c r="O85" s="50"/>
    </row>
    <row r="86" spans="1:15" ht="18.75" customHeight="1" x14ac:dyDescent="0.3">
      <c r="A86" s="50"/>
      <c r="B86" s="171" t="s">
        <v>216</v>
      </c>
      <c r="C86" s="50" t="s">
        <v>200</v>
      </c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</row>
    <row r="87" spans="1:15" ht="18.75" customHeight="1" x14ac:dyDescent="0.3">
      <c r="A87" s="50"/>
      <c r="B87" s="171" t="s">
        <v>217</v>
      </c>
      <c r="C87" s="50" t="s">
        <v>201</v>
      </c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</row>
    <row r="88" spans="1:15" ht="18.75" customHeight="1" x14ac:dyDescent="0.3">
      <c r="A88" s="50"/>
      <c r="B88" s="171" t="s">
        <v>218</v>
      </c>
      <c r="C88" s="50" t="s">
        <v>202</v>
      </c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</row>
    <row r="89" spans="1:15" ht="18.75" customHeight="1" x14ac:dyDescent="0.3">
      <c r="A89" s="50"/>
      <c r="B89" s="171" t="s">
        <v>219</v>
      </c>
      <c r="C89" s="50" t="s">
        <v>203</v>
      </c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</row>
    <row r="90" spans="1:15" ht="18.75" customHeight="1" x14ac:dyDescent="0.3">
      <c r="A90" s="50"/>
      <c r="B90" s="171" t="s">
        <v>220</v>
      </c>
      <c r="C90" s="50" t="s">
        <v>204</v>
      </c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</row>
    <row r="91" spans="1:15" ht="18.75" customHeight="1" x14ac:dyDescent="0.3">
      <c r="A91" s="50"/>
      <c r="B91" s="171" t="s">
        <v>221</v>
      </c>
      <c r="C91" s="50" t="s">
        <v>205</v>
      </c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</row>
    <row r="92" spans="1:15" ht="18.75" customHeight="1" x14ac:dyDescent="0.3">
      <c r="A92" s="50"/>
      <c r="B92" s="171" t="s">
        <v>222</v>
      </c>
      <c r="C92" s="50" t="s">
        <v>206</v>
      </c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</row>
    <row r="93" spans="1:15" ht="18.75" customHeight="1" x14ac:dyDescent="0.3">
      <c r="A93" s="50"/>
      <c r="B93" s="171" t="s">
        <v>223</v>
      </c>
      <c r="C93" s="50" t="s">
        <v>207</v>
      </c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</row>
    <row r="94" spans="1:15" ht="18.75" customHeight="1" x14ac:dyDescent="0.3">
      <c r="A94" s="50"/>
      <c r="B94" s="171" t="s">
        <v>224</v>
      </c>
      <c r="C94" s="50" t="s">
        <v>208</v>
      </c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</row>
    <row r="95" spans="1:15" ht="18.75" customHeight="1" x14ac:dyDescent="0.3">
      <c r="A95" s="50"/>
      <c r="B95" s="171" t="s">
        <v>225</v>
      </c>
      <c r="C95" s="50" t="s">
        <v>209</v>
      </c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</row>
    <row r="96" spans="1:15" ht="18.75" customHeight="1" x14ac:dyDescent="0.3">
      <c r="A96" s="50"/>
      <c r="B96" s="171" t="s">
        <v>226</v>
      </c>
      <c r="C96" s="50" t="s">
        <v>210</v>
      </c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</row>
    <row r="97" spans="1:15" ht="18.75" customHeight="1" x14ac:dyDescent="0.3">
      <c r="A97" s="50"/>
      <c r="B97" s="171" t="s">
        <v>227</v>
      </c>
      <c r="C97" s="50" t="s">
        <v>211</v>
      </c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</row>
    <row r="98" spans="1:15" ht="18.75" customHeight="1" x14ac:dyDescent="0.3">
      <c r="A98" s="50"/>
      <c r="B98" s="171" t="s">
        <v>228</v>
      </c>
      <c r="C98" s="50" t="s">
        <v>212</v>
      </c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</row>
    <row r="99" spans="1:15" ht="18.75" customHeight="1" x14ac:dyDescent="0.3">
      <c r="A99" s="50"/>
      <c r="B99" s="171" t="s">
        <v>229</v>
      </c>
      <c r="C99" s="50" t="s">
        <v>213</v>
      </c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</row>
    <row r="100" spans="1:15" ht="18.75" customHeight="1" x14ac:dyDescent="0.3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</row>
    <row r="101" spans="1:15" ht="20.25" x14ac:dyDescent="0.25">
      <c r="O101" s="242"/>
    </row>
  </sheetData>
  <mergeCells count="29">
    <mergeCell ref="A48:A49"/>
    <mergeCell ref="A29:A31"/>
    <mergeCell ref="A36:A37"/>
    <mergeCell ref="A40:A41"/>
    <mergeCell ref="M2:O2"/>
    <mergeCell ref="M3:O3"/>
    <mergeCell ref="M7:O7"/>
    <mergeCell ref="D7:L7"/>
    <mergeCell ref="A5:O5"/>
    <mergeCell ref="A6:O6"/>
    <mergeCell ref="A7:A8"/>
    <mergeCell ref="B7:B8"/>
    <mergeCell ref="C7:C8"/>
    <mergeCell ref="A69:A70"/>
    <mergeCell ref="A54:A56"/>
    <mergeCell ref="A76:A77"/>
    <mergeCell ref="A50:A51"/>
    <mergeCell ref="A38:A39"/>
    <mergeCell ref="A59:A60"/>
    <mergeCell ref="A42:A43"/>
    <mergeCell ref="A44:A45"/>
    <mergeCell ref="A52:A53"/>
    <mergeCell ref="A57:A58"/>
    <mergeCell ref="A46:A47"/>
    <mergeCell ref="A74:A75"/>
    <mergeCell ref="A66:A68"/>
    <mergeCell ref="A63:A65"/>
    <mergeCell ref="A71:A73"/>
    <mergeCell ref="A61:A62"/>
  </mergeCells>
  <phoneticPr fontId="10" type="noConversion"/>
  <printOptions horizontalCentered="1"/>
  <pageMargins left="0" right="0" top="0.78740157480314965" bottom="0" header="0" footer="0"/>
  <pageSetup paperSize="9" scale="63" fitToHeight="0" orientation="landscape" r:id="rId1"/>
  <headerFooter alignWithMargins="0"/>
  <rowBreaks count="2" manualBreakCount="2">
    <brk id="39" max="14" man="1"/>
    <brk id="7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1"/>
    <pageSetUpPr fitToPage="1"/>
  </sheetPr>
  <dimension ref="A1:AK65"/>
  <sheetViews>
    <sheetView view="pageBreakPreview" topLeftCell="A2" zoomScale="89" zoomScaleSheetLayoutView="89" workbookViewId="0">
      <pane xSplit="3" ySplit="7" topLeftCell="D9" activePane="bottomRight" state="frozen"/>
      <selection activeCell="A2" sqref="A2"/>
      <selection pane="topRight" activeCell="D2" sqref="D2"/>
      <selection pane="bottomLeft" activeCell="A11" sqref="A11"/>
      <selection pane="bottomRight" activeCell="D13" sqref="D13:O22"/>
    </sheetView>
  </sheetViews>
  <sheetFormatPr defaultRowHeight="12.75" outlineLevelRow="1" x14ac:dyDescent="0.2"/>
  <cols>
    <col min="1" max="1" width="7.28515625" style="7" customWidth="1"/>
    <col min="2" max="2" width="67.28515625" style="6" customWidth="1"/>
    <col min="3" max="3" width="12.7109375" style="10" customWidth="1"/>
    <col min="4" max="9" width="9.7109375" style="9" customWidth="1"/>
    <col min="10" max="10" width="10.42578125" style="9" customWidth="1"/>
    <col min="11" max="11" width="10.140625" style="9" customWidth="1"/>
    <col min="12" max="12" width="10.42578125" style="9" customWidth="1"/>
    <col min="13" max="13" width="10.140625" style="9" customWidth="1"/>
    <col min="14" max="14" width="10.28515625" style="9" customWidth="1"/>
    <col min="15" max="15" width="10.140625" style="14" customWidth="1"/>
    <col min="16" max="16" width="13.7109375" style="33" customWidth="1"/>
    <col min="17" max="43" width="6.7109375" style="13" customWidth="1"/>
    <col min="44" max="16384" width="9.140625" style="13"/>
  </cols>
  <sheetData>
    <row r="1" spans="1:37" ht="20.100000000000001" hidden="1" customHeight="1" x14ac:dyDescent="0.2"/>
    <row r="2" spans="1:37" ht="20.100000000000001" customHeight="1" x14ac:dyDescent="0.3">
      <c r="M2" s="326"/>
      <c r="N2" s="326"/>
    </row>
    <row r="3" spans="1:37" ht="20.100000000000001" customHeight="1" x14ac:dyDescent="0.3">
      <c r="A3" s="189"/>
      <c r="B3" s="206"/>
      <c r="C3" s="191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313" t="s">
        <v>75</v>
      </c>
      <c r="O3" s="195"/>
      <c r="P3" s="13"/>
    </row>
    <row r="4" spans="1:37" ht="20.100000000000001" customHeight="1" x14ac:dyDescent="0.3">
      <c r="A4" s="189"/>
      <c r="B4" s="198"/>
      <c r="C4" s="207"/>
      <c r="D4" s="198"/>
      <c r="E4" s="339" t="s">
        <v>174</v>
      </c>
      <c r="F4" s="339"/>
      <c r="G4" s="198"/>
      <c r="H4" s="198"/>
      <c r="I4" s="198"/>
      <c r="J4" s="193"/>
      <c r="K4" s="193"/>
      <c r="L4" s="193"/>
      <c r="M4" s="95"/>
      <c r="N4" s="193"/>
      <c r="O4" s="192"/>
    </row>
    <row r="5" spans="1:37" ht="20.100000000000001" customHeight="1" x14ac:dyDescent="0.2">
      <c r="A5" s="327" t="s">
        <v>176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</row>
    <row r="6" spans="1:37" s="22" customFormat="1" ht="36" customHeight="1" x14ac:dyDescent="0.2">
      <c r="A6" s="330" t="s">
        <v>185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</row>
    <row r="7" spans="1:37" s="15" customFormat="1" ht="19.5" customHeight="1" x14ac:dyDescent="0.2">
      <c r="A7" s="333" t="s">
        <v>0</v>
      </c>
      <c r="B7" s="333" t="s">
        <v>1</v>
      </c>
      <c r="C7" s="333" t="s">
        <v>2</v>
      </c>
      <c r="D7" s="333" t="s">
        <v>169</v>
      </c>
      <c r="E7" s="333"/>
      <c r="F7" s="333"/>
      <c r="G7" s="333"/>
      <c r="H7" s="333"/>
      <c r="I7" s="333"/>
      <c r="J7" s="333"/>
      <c r="K7" s="333"/>
      <c r="L7" s="333"/>
      <c r="M7" s="333" t="s">
        <v>184</v>
      </c>
      <c r="N7" s="333"/>
      <c r="O7" s="333"/>
      <c r="P7" s="30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s="15" customFormat="1" ht="72" customHeight="1" x14ac:dyDescent="0.2">
      <c r="A8" s="333"/>
      <c r="B8" s="335"/>
      <c r="C8" s="333"/>
      <c r="D8" s="58" t="s">
        <v>3</v>
      </c>
      <c r="E8" s="58" t="s">
        <v>4</v>
      </c>
      <c r="F8" s="58" t="s">
        <v>5</v>
      </c>
      <c r="G8" s="58" t="s">
        <v>6</v>
      </c>
      <c r="H8" s="58" t="s">
        <v>7</v>
      </c>
      <c r="I8" s="58" t="s">
        <v>8</v>
      </c>
      <c r="J8" s="58" t="s">
        <v>9</v>
      </c>
      <c r="K8" s="58" t="s">
        <v>10</v>
      </c>
      <c r="L8" s="58" t="s">
        <v>11</v>
      </c>
      <c r="M8" s="58" t="s">
        <v>12</v>
      </c>
      <c r="N8" s="58" t="s">
        <v>13</v>
      </c>
      <c r="O8" s="58" t="s">
        <v>14</v>
      </c>
      <c r="P8" s="32"/>
    </row>
    <row r="9" spans="1:37" ht="18.75" customHeight="1" x14ac:dyDescent="0.2">
      <c r="A9" s="185" t="s">
        <v>15</v>
      </c>
      <c r="B9" s="89" t="s">
        <v>171</v>
      </c>
      <c r="C9" s="185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</row>
    <row r="10" spans="1:37" s="20" customFormat="1" ht="18.75" customHeight="1" x14ac:dyDescent="0.3">
      <c r="A10" s="185" t="s">
        <v>16</v>
      </c>
      <c r="B10" s="89" t="s">
        <v>150</v>
      </c>
      <c r="C10" s="199">
        <v>1324.918883110171</v>
      </c>
      <c r="D10" s="199">
        <v>96.579085873318874</v>
      </c>
      <c r="E10" s="199">
        <v>85.453699452289925</v>
      </c>
      <c r="F10" s="199">
        <v>78.46971279222258</v>
      </c>
      <c r="G10" s="199">
        <v>80.317204916239774</v>
      </c>
      <c r="H10" s="199">
        <v>80.818084287373665</v>
      </c>
      <c r="I10" s="199">
        <v>80.882019422095127</v>
      </c>
      <c r="J10" s="199">
        <v>104.96134305987221</v>
      </c>
      <c r="K10" s="311">
        <v>144.28711634445</v>
      </c>
      <c r="L10" s="199">
        <v>154.9102580689763</v>
      </c>
      <c r="M10" s="311">
        <v>153.28479238579865</v>
      </c>
      <c r="N10" s="311">
        <v>137.91267965269108</v>
      </c>
      <c r="O10" s="311">
        <v>127.04288685484255</v>
      </c>
      <c r="P10" s="111"/>
    </row>
    <row r="11" spans="1:37" ht="18.75" customHeight="1" x14ac:dyDescent="0.2">
      <c r="A11" s="186" t="s">
        <v>34</v>
      </c>
      <c r="B11" s="61" t="s">
        <v>151</v>
      </c>
      <c r="C11" s="208">
        <v>1153.4879999999998</v>
      </c>
      <c r="D11" s="209">
        <v>81.745999999999995</v>
      </c>
      <c r="E11" s="209">
        <v>70.328000000000003</v>
      </c>
      <c r="F11" s="209">
        <v>62.872999999999998</v>
      </c>
      <c r="G11" s="209">
        <v>65.209999999999994</v>
      </c>
      <c r="H11" s="209">
        <v>66.271000000000001</v>
      </c>
      <c r="I11" s="209">
        <v>66.927000000000007</v>
      </c>
      <c r="J11" s="209">
        <v>89.713999999999999</v>
      </c>
      <c r="K11" s="312">
        <v>128.321</v>
      </c>
      <c r="L11" s="209">
        <v>141.89599999999999</v>
      </c>
      <c r="M11" s="312">
        <v>142.172</v>
      </c>
      <c r="N11" s="312">
        <v>125.142</v>
      </c>
      <c r="O11" s="312">
        <v>112.88800000000001</v>
      </c>
      <c r="P11" s="23"/>
    </row>
    <row r="12" spans="1:37" ht="18.75" customHeight="1" x14ac:dyDescent="0.3">
      <c r="A12" s="186" t="s">
        <v>35</v>
      </c>
      <c r="B12" s="60" t="s">
        <v>152</v>
      </c>
      <c r="C12" s="199">
        <v>128.07</v>
      </c>
      <c r="D12" s="200">
        <v>12.456000000000003</v>
      </c>
      <c r="E12" s="200">
        <v>12.558999999999997</v>
      </c>
      <c r="F12" s="200">
        <v>12.763000000000009</v>
      </c>
      <c r="G12" s="200">
        <v>12.264999999999997</v>
      </c>
      <c r="H12" s="200">
        <v>11.665999999999997</v>
      </c>
      <c r="I12" s="200">
        <v>11.053000000000004</v>
      </c>
      <c r="J12" s="200">
        <v>11.555999999999997</v>
      </c>
      <c r="K12" s="200">
        <v>11.057</v>
      </c>
      <c r="L12" s="200">
        <v>7.5709999999999997</v>
      </c>
      <c r="M12" s="200">
        <v>6.3760000000000003</v>
      </c>
      <c r="N12" s="200">
        <v>8.3490000000000002</v>
      </c>
      <c r="O12" s="200">
        <v>10.398999999999996</v>
      </c>
    </row>
    <row r="13" spans="1:37" ht="18.75" customHeight="1" x14ac:dyDescent="0.3">
      <c r="A13" s="186" t="s">
        <v>36</v>
      </c>
      <c r="B13" s="60" t="s">
        <v>77</v>
      </c>
      <c r="C13" s="199">
        <v>36.453000000000003</v>
      </c>
      <c r="D13" s="227">
        <f>C13*6.73/100</f>
        <v>2.4532869000000002</v>
      </c>
      <c r="E13" s="227">
        <f>C13*6.2/100</f>
        <v>2.2600860000000003</v>
      </c>
      <c r="F13" s="227">
        <f>C13*6.2/100</f>
        <v>2.2600860000000003</v>
      </c>
      <c r="G13" s="227">
        <f>C13*6.73/100</f>
        <v>2.4532869000000002</v>
      </c>
      <c r="H13" s="227">
        <f>C13*6.47/100</f>
        <v>2.3585091</v>
      </c>
      <c r="I13" s="227">
        <f>C13*5.6/100</f>
        <v>2.0413679999999998</v>
      </c>
      <c r="J13" s="227">
        <f>C13*7.09/100</f>
        <v>2.5845177000000001</v>
      </c>
      <c r="K13" s="227">
        <f>C13*10.34/100</f>
        <v>3.7692402000000005</v>
      </c>
      <c r="L13" s="227">
        <f>C13*11.88/100</f>
        <v>4.3306164000000003</v>
      </c>
      <c r="M13" s="227">
        <f>C13*12.55/100</f>
        <v>4.5748515000000012</v>
      </c>
      <c r="N13" s="227">
        <f>C13*10.86/100</f>
        <v>3.9587958000000003</v>
      </c>
      <c r="O13" s="227">
        <f>C13*9.35/100</f>
        <v>3.4083555000000003</v>
      </c>
    </row>
    <row r="14" spans="1:37" ht="18.75" customHeight="1" x14ac:dyDescent="0.3">
      <c r="A14" s="186" t="s">
        <v>37</v>
      </c>
      <c r="B14" s="60" t="s">
        <v>79</v>
      </c>
      <c r="C14" s="199">
        <v>8.7255440000000004E-2</v>
      </c>
      <c r="D14" s="210">
        <v>1.6015999999999999E-3</v>
      </c>
      <c r="E14" s="210">
        <v>1.50384E-2</v>
      </c>
      <c r="F14" s="210">
        <v>2.1299200000000001E-2</v>
      </c>
      <c r="G14" s="210">
        <v>1.60784E-2</v>
      </c>
      <c r="H14" s="210">
        <v>2.5999999999999999E-3</v>
      </c>
      <c r="I14" s="210">
        <v>2.5999999999999999E-3</v>
      </c>
      <c r="J14" s="210">
        <v>2.5999999999999999E-3</v>
      </c>
      <c r="K14" s="210">
        <v>1.6077839999999999E-2</v>
      </c>
      <c r="L14" s="210">
        <v>2.5999999999999999E-3</v>
      </c>
      <c r="M14" s="210">
        <v>2.5999999999999999E-3</v>
      </c>
      <c r="N14" s="210">
        <v>2.0799999999999998E-3</v>
      </c>
      <c r="O14" s="210">
        <v>2.0799999999999998E-3</v>
      </c>
    </row>
    <row r="15" spans="1:37" ht="18.75" customHeight="1" outlineLevel="1" x14ac:dyDescent="0.3">
      <c r="A15" s="186"/>
      <c r="B15" s="61" t="s">
        <v>80</v>
      </c>
      <c r="C15" s="199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</row>
    <row r="16" spans="1:37" ht="18.75" customHeight="1" x14ac:dyDescent="0.3">
      <c r="A16" s="186" t="s">
        <v>17</v>
      </c>
      <c r="B16" s="89" t="s">
        <v>81</v>
      </c>
      <c r="C16" s="201"/>
      <c r="D16" s="201">
        <v>191.20801387167302</v>
      </c>
      <c r="E16" s="201">
        <v>163.58287775845423</v>
      </c>
      <c r="F16" s="201">
        <v>154.97755856062659</v>
      </c>
      <c r="G16" s="201">
        <v>153.56007788281073</v>
      </c>
      <c r="H16" s="201">
        <v>154.51754800530253</v>
      </c>
      <c r="I16" s="201">
        <v>159.7491936417988</v>
      </c>
      <c r="J16" s="201">
        <v>176.10247723101102</v>
      </c>
      <c r="K16" s="201">
        <v>223.27319461196061</v>
      </c>
      <c r="L16" s="201">
        <v>229.20235298503877</v>
      </c>
      <c r="M16" s="201">
        <v>229.20903994506989</v>
      </c>
      <c r="N16" s="201">
        <v>229.7503158157038</v>
      </c>
      <c r="O16" s="201">
        <v>214.34561853249446</v>
      </c>
    </row>
    <row r="17" spans="1:16" ht="18.75" customHeight="1" x14ac:dyDescent="0.3">
      <c r="A17" s="186" t="s">
        <v>60</v>
      </c>
      <c r="B17" s="61" t="s">
        <v>82</v>
      </c>
      <c r="C17" s="200"/>
      <c r="D17" s="202">
        <v>162.19444444444443</v>
      </c>
      <c r="E17" s="202">
        <v>135.03840245775731</v>
      </c>
      <c r="F17" s="202">
        <v>124.74801587301587</v>
      </c>
      <c r="G17" s="202">
        <v>125.21121351766512</v>
      </c>
      <c r="H17" s="202">
        <v>127.24846390168972</v>
      </c>
      <c r="I17" s="202">
        <v>132.79166666666669</v>
      </c>
      <c r="J17" s="202">
        <v>150.72916666666666</v>
      </c>
      <c r="K17" s="202">
        <v>198.02623456790121</v>
      </c>
      <c r="L17" s="202">
        <v>209.5828902280515</v>
      </c>
      <c r="M17" s="202">
        <v>212.32377538829152</v>
      </c>
      <c r="N17" s="202">
        <v>209.07177225340817</v>
      </c>
      <c r="O17" s="202">
        <v>189.66397849462368</v>
      </c>
      <c r="P17" s="13"/>
    </row>
    <row r="18" spans="1:16" ht="18.75" customHeight="1" x14ac:dyDescent="0.3">
      <c r="A18" s="186" t="s">
        <v>61</v>
      </c>
      <c r="B18" s="61" t="s">
        <v>83</v>
      </c>
      <c r="C18" s="200"/>
      <c r="D18" s="202">
        <v>24.714285714285722</v>
      </c>
      <c r="E18" s="202">
        <v>24.114823348694316</v>
      </c>
      <c r="F18" s="202">
        <v>25.323412698412717</v>
      </c>
      <c r="G18" s="202">
        <v>23.550307219662052</v>
      </c>
      <c r="H18" s="202">
        <v>22.400153609831026</v>
      </c>
      <c r="I18" s="202">
        <v>21.930555555555564</v>
      </c>
      <c r="J18" s="202">
        <v>19.415322580645153</v>
      </c>
      <c r="K18" s="202">
        <v>17.451073232323235</v>
      </c>
      <c r="L18" s="202">
        <v>11.306750298685783</v>
      </c>
      <c r="M18" s="202">
        <v>9.5221027479091997</v>
      </c>
      <c r="N18" s="202">
        <v>13.328544061302683</v>
      </c>
      <c r="O18" s="202">
        <v>18.63620071684587</v>
      </c>
      <c r="P18" s="13"/>
    </row>
    <row r="19" spans="1:16" ht="18.75" customHeight="1" x14ac:dyDescent="0.3">
      <c r="A19" s="186" t="s">
        <v>62</v>
      </c>
      <c r="B19" s="90" t="s">
        <v>78</v>
      </c>
      <c r="C19" s="200"/>
      <c r="D19" s="202">
        <v>3.299283712942878</v>
      </c>
      <c r="E19" s="202">
        <v>3.4296519520025917</v>
      </c>
      <c r="F19" s="202">
        <v>3.9061299891980208</v>
      </c>
      <c r="G19" s="202">
        <v>3.7985571454835707</v>
      </c>
      <c r="H19" s="202">
        <v>3.8689304937818019</v>
      </c>
      <c r="I19" s="202">
        <v>4.0269714195765367</v>
      </c>
      <c r="J19" s="202">
        <v>4.9579879836992102</v>
      </c>
      <c r="K19" s="202">
        <v>6.7958868117361488</v>
      </c>
      <c r="L19" s="202">
        <v>7.3127124583014949</v>
      </c>
      <c r="M19" s="202">
        <v>6.3631618088691546</v>
      </c>
      <c r="N19" s="202">
        <v>6.3499995009929275</v>
      </c>
      <c r="O19" s="202">
        <v>5.0454393210249098</v>
      </c>
      <c r="P19" s="13"/>
    </row>
    <row r="20" spans="1:16" ht="18.75" customHeight="1" x14ac:dyDescent="0.3">
      <c r="A20" s="186" t="s">
        <v>63</v>
      </c>
      <c r="B20" s="61" t="s">
        <v>164</v>
      </c>
      <c r="C20" s="200"/>
      <c r="D20" s="202">
        <v>1</v>
      </c>
      <c r="E20" s="202">
        <v>1</v>
      </c>
      <c r="F20" s="202">
        <v>1</v>
      </c>
      <c r="G20" s="202">
        <v>1</v>
      </c>
      <c r="H20" s="202">
        <v>1</v>
      </c>
      <c r="I20" s="202">
        <v>1</v>
      </c>
      <c r="J20" s="202">
        <v>1</v>
      </c>
      <c r="K20" s="202">
        <v>1</v>
      </c>
      <c r="L20" s="202">
        <v>1</v>
      </c>
      <c r="M20" s="202">
        <v>1</v>
      </c>
      <c r="N20" s="202">
        <v>1</v>
      </c>
      <c r="O20" s="202">
        <v>1</v>
      </c>
      <c r="P20" s="13"/>
    </row>
    <row r="21" spans="1:16" ht="18.75" customHeight="1" outlineLevel="1" x14ac:dyDescent="0.3">
      <c r="A21" s="186"/>
      <c r="B21" s="90"/>
      <c r="C21" s="200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13"/>
    </row>
    <row r="22" spans="1:16" ht="18.75" customHeight="1" x14ac:dyDescent="0.3">
      <c r="A22" s="245" t="s">
        <v>18</v>
      </c>
      <c r="B22" s="59" t="s">
        <v>112</v>
      </c>
      <c r="C22" s="249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</row>
    <row r="23" spans="1:16" ht="18.75" customHeight="1" x14ac:dyDescent="0.3">
      <c r="A23" s="240" t="s">
        <v>19</v>
      </c>
      <c r="B23" s="90" t="s">
        <v>84</v>
      </c>
      <c r="C23" s="249">
        <f>C24+C25+C26+C27+C28+C29</f>
        <v>546</v>
      </c>
      <c r="D23" s="249"/>
      <c r="E23" s="249"/>
      <c r="F23" s="249">
        <f t="shared" ref="F23:J23" si="0">F24+F25+F26+F27+F28+F29</f>
        <v>6</v>
      </c>
      <c r="G23" s="249">
        <f t="shared" si="0"/>
        <v>135</v>
      </c>
      <c r="H23" s="249">
        <f t="shared" si="0"/>
        <v>251</v>
      </c>
      <c r="I23" s="249">
        <f t="shared" si="0"/>
        <v>131</v>
      </c>
      <c r="J23" s="249">
        <f t="shared" si="0"/>
        <v>23</v>
      </c>
      <c r="K23" s="249"/>
      <c r="L23" s="249"/>
      <c r="M23" s="249"/>
      <c r="N23" s="249"/>
      <c r="O23" s="249"/>
      <c r="P23" s="13"/>
    </row>
    <row r="24" spans="1:16" ht="36.75" customHeight="1" x14ac:dyDescent="0.3">
      <c r="A24" s="240" t="s">
        <v>49</v>
      </c>
      <c r="B24" s="61" t="s">
        <v>85</v>
      </c>
      <c r="C24" s="249">
        <f t="shared" ref="C24:C29" si="1">D24+E24+F24+G24+H24+I24+J24</f>
        <v>0</v>
      </c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</row>
    <row r="25" spans="1:16" ht="18.75" customHeight="1" x14ac:dyDescent="0.3">
      <c r="A25" s="240" t="s">
        <v>50</v>
      </c>
      <c r="B25" s="61" t="s">
        <v>149</v>
      </c>
      <c r="C25" s="249">
        <f t="shared" si="1"/>
        <v>199</v>
      </c>
      <c r="D25" s="211"/>
      <c r="E25" s="211"/>
      <c r="F25" s="211"/>
      <c r="G25" s="211">
        <v>67</v>
      </c>
      <c r="H25" s="211">
        <v>132</v>
      </c>
      <c r="I25" s="211"/>
      <c r="J25" s="211"/>
      <c r="K25" s="211"/>
      <c r="L25" s="211"/>
      <c r="M25" s="211"/>
      <c r="N25" s="211"/>
      <c r="O25" s="211"/>
    </row>
    <row r="26" spans="1:16" ht="18.75" customHeight="1" x14ac:dyDescent="0.3">
      <c r="A26" s="334" t="s">
        <v>51</v>
      </c>
      <c r="B26" s="61" t="s">
        <v>87</v>
      </c>
      <c r="C26" s="249">
        <f t="shared" si="1"/>
        <v>341</v>
      </c>
      <c r="D26" s="211"/>
      <c r="E26" s="211"/>
      <c r="F26" s="211">
        <v>5</v>
      </c>
      <c r="G26" s="211">
        <v>66</v>
      </c>
      <c r="H26" s="211">
        <v>117</v>
      </c>
      <c r="I26" s="211">
        <v>130</v>
      </c>
      <c r="J26" s="211">
        <v>23</v>
      </c>
      <c r="K26" s="211"/>
      <c r="L26" s="211"/>
      <c r="M26" s="211"/>
      <c r="N26" s="211"/>
      <c r="O26" s="211"/>
    </row>
    <row r="27" spans="1:16" ht="18.75" customHeight="1" x14ac:dyDescent="0.3">
      <c r="A27" s="334"/>
      <c r="B27" s="284" t="s">
        <v>45</v>
      </c>
      <c r="C27" s="249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</row>
    <row r="28" spans="1:16" ht="18.75" customHeight="1" x14ac:dyDescent="0.3">
      <c r="A28" s="334"/>
      <c r="B28" s="284" t="s">
        <v>46</v>
      </c>
      <c r="C28" s="249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</row>
    <row r="29" spans="1:16" ht="18.75" customHeight="1" x14ac:dyDescent="0.3">
      <c r="A29" s="240" t="s">
        <v>52</v>
      </c>
      <c r="B29" s="61" t="s">
        <v>142</v>
      </c>
      <c r="C29" s="249">
        <f t="shared" si="1"/>
        <v>6</v>
      </c>
      <c r="D29" s="211"/>
      <c r="E29" s="211"/>
      <c r="F29" s="304">
        <v>1</v>
      </c>
      <c r="G29" s="211">
        <v>2</v>
      </c>
      <c r="H29" s="211">
        <v>2</v>
      </c>
      <c r="I29" s="211">
        <v>1</v>
      </c>
      <c r="J29" s="211"/>
      <c r="K29" s="211"/>
      <c r="L29" s="211"/>
      <c r="M29" s="211"/>
      <c r="N29" s="211"/>
      <c r="O29" s="211"/>
    </row>
    <row r="30" spans="1:16" ht="18.75" customHeight="1" outlineLevel="1" x14ac:dyDescent="0.3">
      <c r="A30" s="240"/>
      <c r="B30" s="61"/>
      <c r="C30" s="249"/>
      <c r="D30" s="211"/>
      <c r="E30" s="211"/>
      <c r="F30" s="305"/>
      <c r="G30" s="211"/>
      <c r="H30" s="211"/>
      <c r="I30" s="211"/>
      <c r="J30" s="211"/>
      <c r="K30" s="211"/>
      <c r="L30" s="211"/>
      <c r="M30" s="211"/>
      <c r="N30" s="211"/>
      <c r="O30" s="211"/>
    </row>
    <row r="31" spans="1:16" s="6" customFormat="1" ht="18.75" customHeight="1" x14ac:dyDescent="0.3">
      <c r="A31" s="245" t="s">
        <v>20</v>
      </c>
      <c r="B31" s="107" t="s">
        <v>153</v>
      </c>
      <c r="C31" s="109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</row>
    <row r="32" spans="1:16" ht="18.75" customHeight="1" x14ac:dyDescent="0.3">
      <c r="A32" s="334" t="s">
        <v>21</v>
      </c>
      <c r="B32" s="61" t="s">
        <v>89</v>
      </c>
      <c r="C32" s="109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</row>
    <row r="33" spans="1:16" ht="18.75" customHeight="1" x14ac:dyDescent="0.3">
      <c r="A33" s="334"/>
      <c r="B33" s="284" t="s">
        <v>48</v>
      </c>
      <c r="C33" s="109">
        <f>D33+E33+F33+G33+H33+I33+J33+K33+L33+M33+N33+O33</f>
        <v>145.505</v>
      </c>
      <c r="D33" s="254"/>
      <c r="E33" s="254"/>
      <c r="F33" s="254"/>
      <c r="G33" s="254">
        <v>10.75</v>
      </c>
      <c r="H33" s="254">
        <v>27.49</v>
      </c>
      <c r="I33" s="254">
        <v>34.524999999999999</v>
      </c>
      <c r="J33" s="254">
        <v>36.5</v>
      </c>
      <c r="K33" s="254">
        <v>24.867999999999999</v>
      </c>
      <c r="L33" s="254">
        <v>8.4719999999999995</v>
      </c>
      <c r="M33" s="254">
        <v>1</v>
      </c>
      <c r="N33" s="254">
        <v>1</v>
      </c>
      <c r="O33" s="254">
        <v>0.9</v>
      </c>
    </row>
    <row r="34" spans="1:16" ht="18.75" customHeight="1" x14ac:dyDescent="0.3">
      <c r="A34" s="334" t="s">
        <v>22</v>
      </c>
      <c r="B34" s="61" t="s">
        <v>90</v>
      </c>
      <c r="C34" s="109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</row>
    <row r="35" spans="1:16" ht="18.75" customHeight="1" x14ac:dyDescent="0.3">
      <c r="A35" s="334"/>
      <c r="B35" s="284" t="s">
        <v>139</v>
      </c>
      <c r="C35" s="109">
        <f t="shared" ref="C35:C61" si="2">D35+E35+F35+G35+H35+I35+J35+K35+L35+M35+N35+O35</f>
        <v>0.31</v>
      </c>
      <c r="D35" s="254"/>
      <c r="E35" s="254"/>
      <c r="F35" s="254"/>
      <c r="G35" s="254"/>
      <c r="H35" s="254">
        <v>6.3E-2</v>
      </c>
      <c r="I35" s="254">
        <v>0.09</v>
      </c>
      <c r="J35" s="254">
        <v>0.09</v>
      </c>
      <c r="K35" s="254">
        <v>6.7000000000000004E-2</v>
      </c>
      <c r="L35" s="254"/>
      <c r="M35" s="254"/>
      <c r="N35" s="254"/>
      <c r="O35" s="254"/>
    </row>
    <row r="36" spans="1:16" ht="18.75" customHeight="1" x14ac:dyDescent="0.3">
      <c r="A36" s="337" t="s">
        <v>23</v>
      </c>
      <c r="B36" s="90" t="s">
        <v>94</v>
      </c>
      <c r="C36" s="109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</row>
    <row r="37" spans="1:16" ht="18.75" customHeight="1" x14ac:dyDescent="0.3">
      <c r="A37" s="337"/>
      <c r="B37" s="284" t="s">
        <v>139</v>
      </c>
      <c r="C37" s="109">
        <f t="shared" si="2"/>
        <v>5.6310000000000002</v>
      </c>
      <c r="D37" s="254"/>
      <c r="E37" s="254"/>
      <c r="F37" s="254"/>
      <c r="G37" s="254"/>
      <c r="H37" s="254">
        <v>0.95</v>
      </c>
      <c r="I37" s="254">
        <v>0.95</v>
      </c>
      <c r="J37" s="254">
        <v>1.86</v>
      </c>
      <c r="K37" s="254">
        <v>1.871</v>
      </c>
      <c r="L37" s="254"/>
      <c r="M37" s="254"/>
      <c r="N37" s="254"/>
      <c r="O37" s="254"/>
    </row>
    <row r="38" spans="1:16" ht="18.75" customHeight="1" x14ac:dyDescent="0.3">
      <c r="A38" s="334" t="s">
        <v>24</v>
      </c>
      <c r="B38" s="247" t="s">
        <v>96</v>
      </c>
      <c r="C38" s="109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</row>
    <row r="39" spans="1:16" ht="18.75" customHeight="1" x14ac:dyDescent="0.3">
      <c r="A39" s="334"/>
      <c r="B39" s="284" t="s">
        <v>139</v>
      </c>
      <c r="C39" s="109">
        <f t="shared" si="2"/>
        <v>0.63600000000000001</v>
      </c>
      <c r="D39" s="254"/>
      <c r="E39" s="254"/>
      <c r="F39" s="254"/>
      <c r="G39" s="254"/>
      <c r="H39" s="254"/>
      <c r="I39" s="254">
        <v>0.1</v>
      </c>
      <c r="J39" s="254">
        <v>0.1</v>
      </c>
      <c r="K39" s="254">
        <v>0.2</v>
      </c>
      <c r="L39" s="254">
        <v>0.23599999999999999</v>
      </c>
      <c r="M39" s="254"/>
      <c r="N39" s="254"/>
      <c r="O39" s="254"/>
    </row>
    <row r="40" spans="1:16" ht="18.75" customHeight="1" x14ac:dyDescent="0.3">
      <c r="A40" s="334" t="s">
        <v>25</v>
      </c>
      <c r="B40" s="90" t="s">
        <v>97</v>
      </c>
      <c r="C40" s="109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</row>
    <row r="41" spans="1:16" s="17" customFormat="1" ht="18.75" customHeight="1" x14ac:dyDescent="0.3">
      <c r="A41" s="334"/>
      <c r="B41" s="261" t="s">
        <v>139</v>
      </c>
      <c r="C41" s="109">
        <f t="shared" si="2"/>
        <v>27.5</v>
      </c>
      <c r="D41" s="264"/>
      <c r="E41" s="264"/>
      <c r="F41" s="264"/>
      <c r="G41" s="264">
        <v>2.4449999999999998</v>
      </c>
      <c r="H41" s="264">
        <v>7.8410000000000002</v>
      </c>
      <c r="I41" s="264">
        <v>5.6219999999999999</v>
      </c>
      <c r="J41" s="264">
        <v>7.52</v>
      </c>
      <c r="K41" s="264">
        <v>3.5070000000000001</v>
      </c>
      <c r="L41" s="264">
        <v>0.56499999999999995</v>
      </c>
      <c r="M41" s="264"/>
      <c r="N41" s="264"/>
      <c r="O41" s="264"/>
      <c r="P41" s="154"/>
    </row>
    <row r="42" spans="1:16" ht="18.75" customHeight="1" x14ac:dyDescent="0.3">
      <c r="A42" s="334" t="s">
        <v>26</v>
      </c>
      <c r="B42" s="61" t="s">
        <v>100</v>
      </c>
      <c r="C42" s="109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</row>
    <row r="43" spans="1:16" ht="18.75" customHeight="1" x14ac:dyDescent="0.3">
      <c r="A43" s="334"/>
      <c r="B43" s="284" t="s">
        <v>139</v>
      </c>
      <c r="C43" s="109">
        <f t="shared" si="2"/>
        <v>0.245</v>
      </c>
      <c r="D43" s="254"/>
      <c r="E43" s="254"/>
      <c r="F43" s="254"/>
      <c r="G43" s="254"/>
      <c r="H43" s="254"/>
      <c r="I43" s="254">
        <v>0.1</v>
      </c>
      <c r="J43" s="254">
        <v>0.14499999999999999</v>
      </c>
      <c r="K43" s="254"/>
      <c r="L43" s="254"/>
      <c r="M43" s="254"/>
      <c r="N43" s="254"/>
      <c r="O43" s="254"/>
    </row>
    <row r="44" spans="1:16" ht="18.75" customHeight="1" x14ac:dyDescent="0.3">
      <c r="A44" s="334" t="s">
        <v>33</v>
      </c>
      <c r="B44" s="61" t="s">
        <v>103</v>
      </c>
      <c r="C44" s="109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</row>
    <row r="45" spans="1:16" ht="18.75" customHeight="1" x14ac:dyDescent="0.3">
      <c r="A45" s="334"/>
      <c r="B45" s="284" t="s">
        <v>139</v>
      </c>
      <c r="C45" s="109">
        <f>D45+E45+F45+G45+H45+I45+J45+K45+L45+M45+N45+O45</f>
        <v>0.14949999999999999</v>
      </c>
      <c r="D45" s="254"/>
      <c r="E45" s="254"/>
      <c r="F45" s="254"/>
      <c r="G45" s="254"/>
      <c r="H45" s="254"/>
      <c r="I45" s="254"/>
      <c r="J45" s="283">
        <v>2.8500000000000001E-2</v>
      </c>
      <c r="K45" s="254">
        <v>0.03</v>
      </c>
      <c r="L45" s="254">
        <v>3.1E-2</v>
      </c>
      <c r="M45" s="254">
        <v>3.1E-2</v>
      </c>
      <c r="N45" s="254">
        <v>2.9000000000000001E-2</v>
      </c>
      <c r="O45" s="254"/>
    </row>
    <row r="46" spans="1:16" ht="18.75" customHeight="1" x14ac:dyDescent="0.3">
      <c r="A46" s="334" t="s">
        <v>27</v>
      </c>
      <c r="B46" s="90" t="s">
        <v>104</v>
      </c>
      <c r="C46" s="109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</row>
    <row r="47" spans="1:16" ht="18.75" customHeight="1" x14ac:dyDescent="0.3">
      <c r="A47" s="334"/>
      <c r="B47" s="284" t="s">
        <v>47</v>
      </c>
      <c r="C47" s="109">
        <f t="shared" si="2"/>
        <v>0.47000000000000008</v>
      </c>
      <c r="D47" s="254"/>
      <c r="E47" s="254"/>
      <c r="F47" s="254"/>
      <c r="G47" s="254"/>
      <c r="H47" s="254">
        <v>9.5000000000000001E-2</v>
      </c>
      <c r="I47" s="254">
        <v>0.05</v>
      </c>
      <c r="J47" s="254">
        <v>9.5000000000000001E-2</v>
      </c>
      <c r="K47" s="254">
        <v>9.5000000000000001E-2</v>
      </c>
      <c r="L47" s="254">
        <v>9.5000000000000001E-2</v>
      </c>
      <c r="M47" s="254">
        <v>0.02</v>
      </c>
      <c r="N47" s="254">
        <v>0.02</v>
      </c>
      <c r="O47" s="254"/>
    </row>
    <row r="48" spans="1:16" ht="36.75" customHeight="1" x14ac:dyDescent="0.3">
      <c r="A48" s="334" t="s">
        <v>28</v>
      </c>
      <c r="B48" s="60" t="s">
        <v>130</v>
      </c>
      <c r="C48" s="109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</row>
    <row r="49" spans="1:16" ht="18.75" customHeight="1" x14ac:dyDescent="0.3">
      <c r="A49" s="334"/>
      <c r="B49" s="284" t="s">
        <v>47</v>
      </c>
      <c r="C49" s="109">
        <f t="shared" si="2"/>
        <v>1.1299999999999999</v>
      </c>
      <c r="D49" s="254"/>
      <c r="E49" s="254"/>
      <c r="F49" s="254"/>
      <c r="G49" s="254"/>
      <c r="H49" s="254"/>
      <c r="I49" s="254"/>
      <c r="J49" s="254"/>
      <c r="K49" s="254">
        <v>0.18</v>
      </c>
      <c r="L49" s="254">
        <v>0.248</v>
      </c>
      <c r="M49" s="254">
        <v>0.28199999999999997</v>
      </c>
      <c r="N49" s="254">
        <v>0.248</v>
      </c>
      <c r="O49" s="254">
        <v>0.17199999999999999</v>
      </c>
      <c r="P49" s="164"/>
    </row>
    <row r="50" spans="1:16" ht="18.75" customHeight="1" x14ac:dyDescent="0.3">
      <c r="A50" s="337" t="s">
        <v>29</v>
      </c>
      <c r="B50" s="61" t="s">
        <v>108</v>
      </c>
      <c r="C50" s="109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</row>
    <row r="51" spans="1:16" ht="18.75" customHeight="1" x14ac:dyDescent="0.3">
      <c r="A51" s="337"/>
      <c r="B51" s="284" t="s">
        <v>139</v>
      </c>
      <c r="C51" s="109">
        <f t="shared" si="2"/>
        <v>0.90499999999999992</v>
      </c>
      <c r="D51" s="254"/>
      <c r="E51" s="254"/>
      <c r="F51" s="254"/>
      <c r="G51" s="254">
        <v>0.20499999999999999</v>
      </c>
      <c r="H51" s="254">
        <v>0.35</v>
      </c>
      <c r="I51" s="254">
        <v>0.35</v>
      </c>
      <c r="J51" s="254"/>
      <c r="K51" s="254"/>
      <c r="L51" s="254"/>
      <c r="M51" s="254"/>
      <c r="N51" s="254"/>
      <c r="O51" s="254"/>
    </row>
    <row r="52" spans="1:16" ht="18.75" customHeight="1" x14ac:dyDescent="0.3">
      <c r="A52" s="337" t="s">
        <v>30</v>
      </c>
      <c r="B52" s="90" t="s">
        <v>111</v>
      </c>
      <c r="C52" s="109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</row>
    <row r="53" spans="1:16" ht="18.75" customHeight="1" x14ac:dyDescent="0.3">
      <c r="A53" s="337"/>
      <c r="B53" s="284" t="s">
        <v>139</v>
      </c>
      <c r="C53" s="109">
        <f t="shared" si="2"/>
        <v>1.4999999999999999E-2</v>
      </c>
      <c r="D53" s="254"/>
      <c r="E53" s="254"/>
      <c r="F53" s="254"/>
      <c r="G53" s="254"/>
      <c r="H53" s="254"/>
      <c r="I53" s="254"/>
      <c r="J53" s="254"/>
      <c r="K53" s="254">
        <v>1.4999999999999999E-2</v>
      </c>
      <c r="L53" s="254"/>
      <c r="M53" s="254"/>
      <c r="N53" s="254"/>
      <c r="O53" s="254"/>
    </row>
    <row r="54" spans="1:16" ht="38.25" customHeight="1" x14ac:dyDescent="0.3">
      <c r="A54" s="337" t="s">
        <v>31</v>
      </c>
      <c r="B54" s="61" t="s">
        <v>155</v>
      </c>
      <c r="C54" s="109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4"/>
    </row>
    <row r="55" spans="1:16" ht="18.75" customHeight="1" x14ac:dyDescent="0.3">
      <c r="A55" s="337"/>
      <c r="B55" s="284" t="s">
        <v>139</v>
      </c>
      <c r="C55" s="109">
        <f t="shared" si="2"/>
        <v>1.0369999999999999</v>
      </c>
      <c r="D55" s="257"/>
      <c r="E55" s="257"/>
      <c r="F55" s="257"/>
      <c r="G55" s="257"/>
      <c r="H55" s="257"/>
      <c r="I55" s="257">
        <v>1.0369999999999999</v>
      </c>
      <c r="J55" s="257"/>
      <c r="K55" s="254"/>
      <c r="L55" s="254"/>
      <c r="M55" s="254"/>
      <c r="N55" s="254"/>
      <c r="O55" s="254"/>
    </row>
    <row r="56" spans="1:16" s="166" customFormat="1" ht="38.25" customHeight="1" x14ac:dyDescent="0.3">
      <c r="A56" s="338" t="s">
        <v>32</v>
      </c>
      <c r="B56" s="285" t="s">
        <v>134</v>
      </c>
      <c r="C56" s="109"/>
      <c r="D56" s="306"/>
      <c r="E56" s="306"/>
      <c r="F56" s="306"/>
      <c r="G56" s="306"/>
      <c r="H56" s="306"/>
      <c r="I56" s="200"/>
      <c r="J56" s="306"/>
      <c r="K56" s="306"/>
      <c r="L56" s="306"/>
      <c r="M56" s="306"/>
      <c r="N56" s="306"/>
      <c r="O56" s="306"/>
      <c r="P56" s="165"/>
    </row>
    <row r="57" spans="1:16" s="166" customFormat="1" ht="18.75" customHeight="1" x14ac:dyDescent="0.3">
      <c r="A57" s="338"/>
      <c r="B57" s="307" t="s">
        <v>139</v>
      </c>
      <c r="C57" s="109">
        <f t="shared" si="2"/>
        <v>8.0800000000000011E-2</v>
      </c>
      <c r="D57" s="306">
        <v>2.3999999999999998E-3</v>
      </c>
      <c r="E57" s="306"/>
      <c r="F57" s="306"/>
      <c r="G57" s="306"/>
      <c r="H57" s="306"/>
      <c r="I57" s="200"/>
      <c r="J57" s="306">
        <v>3.3999999999999998E-3</v>
      </c>
      <c r="K57" s="306">
        <v>1.3299999999999999E-2</v>
      </c>
      <c r="L57" s="306">
        <v>1.78E-2</v>
      </c>
      <c r="M57" s="306">
        <v>1.7299999999999999E-2</v>
      </c>
      <c r="N57" s="306">
        <v>1.5800000000000002E-2</v>
      </c>
      <c r="O57" s="306">
        <v>1.0800000000000001E-2</v>
      </c>
      <c r="P57" s="165"/>
    </row>
    <row r="58" spans="1:16" ht="37.5" customHeight="1" x14ac:dyDescent="0.3">
      <c r="A58" s="337" t="s">
        <v>40</v>
      </c>
      <c r="B58" s="61" t="s">
        <v>140</v>
      </c>
      <c r="C58" s="109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</row>
    <row r="59" spans="1:16" ht="18.75" customHeight="1" x14ac:dyDescent="0.3">
      <c r="A59" s="337"/>
      <c r="B59" s="284" t="s">
        <v>139</v>
      </c>
      <c r="C59" s="109">
        <f t="shared" si="2"/>
        <v>0.33566000000000001</v>
      </c>
      <c r="D59" s="254"/>
      <c r="E59" s="254"/>
      <c r="F59" s="254"/>
      <c r="G59" s="267"/>
      <c r="H59" s="267"/>
      <c r="I59" s="267">
        <v>0.112</v>
      </c>
      <c r="J59" s="267">
        <v>0.112</v>
      </c>
      <c r="K59" s="267">
        <v>0.11166</v>
      </c>
      <c r="L59" s="267"/>
      <c r="M59" s="267"/>
      <c r="N59" s="267"/>
      <c r="O59" s="254"/>
    </row>
    <row r="60" spans="1:16" ht="36.75" customHeight="1" x14ac:dyDescent="0.3">
      <c r="A60" s="337" t="s">
        <v>41</v>
      </c>
      <c r="B60" s="61" t="s">
        <v>194</v>
      </c>
      <c r="C60" s="109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</row>
    <row r="61" spans="1:16" ht="18.75" customHeight="1" x14ac:dyDescent="0.3">
      <c r="A61" s="337"/>
      <c r="B61" s="284" t="s">
        <v>139</v>
      </c>
      <c r="C61" s="109">
        <f t="shared" si="2"/>
        <v>1.0759799999999999</v>
      </c>
      <c r="D61" s="254"/>
      <c r="E61" s="254"/>
      <c r="F61" s="254"/>
      <c r="G61" s="266"/>
      <c r="H61" s="266">
        <v>0.17932999999999999</v>
      </c>
      <c r="I61" s="266">
        <v>0.17932999999999999</v>
      </c>
      <c r="J61" s="266">
        <v>0.17932999999999999</v>
      </c>
      <c r="K61" s="266">
        <v>0.17932999999999999</v>
      </c>
      <c r="L61" s="266">
        <v>0.17932999999999999</v>
      </c>
      <c r="M61" s="266">
        <v>0.17932999999999999</v>
      </c>
      <c r="N61" s="266"/>
      <c r="O61" s="254"/>
    </row>
    <row r="62" spans="1:16" ht="20.25" x14ac:dyDescent="0.2">
      <c r="A62" s="56"/>
      <c r="B62" s="79"/>
      <c r="C62" s="57"/>
      <c r="D62" s="56"/>
      <c r="E62" s="56"/>
      <c r="F62" s="56"/>
      <c r="G62" s="56"/>
      <c r="H62" s="56"/>
      <c r="O62" s="242"/>
    </row>
    <row r="63" spans="1:16" s="6" customFormat="1" ht="15.75" x14ac:dyDescent="0.2">
      <c r="A63" s="7"/>
      <c r="B63" s="336" t="s">
        <v>44</v>
      </c>
      <c r="C63" s="336"/>
      <c r="D63" s="336"/>
      <c r="E63" s="336"/>
      <c r="F63" s="336"/>
      <c r="G63" s="336"/>
      <c r="H63" s="336"/>
      <c r="I63" s="336"/>
      <c r="J63" s="336"/>
      <c r="K63" s="336"/>
      <c r="L63" s="336"/>
      <c r="M63" s="336"/>
      <c r="N63" s="336"/>
      <c r="O63" s="9"/>
    </row>
    <row r="65" spans="10:16" x14ac:dyDescent="0.2">
      <c r="J65" s="9" t="s">
        <v>38</v>
      </c>
      <c r="P65" s="62"/>
    </row>
  </sheetData>
  <mergeCells count="26">
    <mergeCell ref="M2:N2"/>
    <mergeCell ref="A5:O5"/>
    <mergeCell ref="A6:O6"/>
    <mergeCell ref="C7:C8"/>
    <mergeCell ref="D7:L7"/>
    <mergeCell ref="E4:F4"/>
    <mergeCell ref="B63:N63"/>
    <mergeCell ref="A36:A37"/>
    <mergeCell ref="A52:A53"/>
    <mergeCell ref="A50:A51"/>
    <mergeCell ref="A44:A45"/>
    <mergeCell ref="A38:A39"/>
    <mergeCell ref="A56:A57"/>
    <mergeCell ref="A40:A41"/>
    <mergeCell ref="A58:A59"/>
    <mergeCell ref="A42:A43"/>
    <mergeCell ref="A54:A55"/>
    <mergeCell ref="A60:A61"/>
    <mergeCell ref="A34:A35"/>
    <mergeCell ref="A46:A47"/>
    <mergeCell ref="A48:A49"/>
    <mergeCell ref="M7:O7"/>
    <mergeCell ref="B7:B8"/>
    <mergeCell ref="A7:A8"/>
    <mergeCell ref="A26:A28"/>
    <mergeCell ref="A32:A33"/>
  </mergeCells>
  <phoneticPr fontId="0" type="noConversion"/>
  <printOptions horizontalCentered="1"/>
  <pageMargins left="0" right="0" top="0.78740157480314965" bottom="0" header="0" footer="0"/>
  <pageSetup paperSize="9" scale="71" fitToHeight="0" orientation="landscape" verticalDpi="300" r:id="rId1"/>
  <headerFooter alignWithMargins="0"/>
  <rowBreaks count="1" manualBreakCount="1">
    <brk id="33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Q664"/>
  <sheetViews>
    <sheetView view="pageBreakPreview" topLeftCell="A2" zoomScale="95" zoomScaleSheetLayoutView="95" workbookViewId="0">
      <pane xSplit="3" ySplit="7" topLeftCell="D9" activePane="bottomRight" state="frozen"/>
      <selection activeCell="A2" sqref="A2"/>
      <selection pane="topRight" activeCell="D2" sqref="D2"/>
      <selection pane="bottomLeft" activeCell="A11" sqref="A11"/>
      <selection pane="bottomRight" activeCell="D13" sqref="D13:O21"/>
    </sheetView>
  </sheetViews>
  <sheetFormatPr defaultRowHeight="12.75" outlineLevelRow="1" x14ac:dyDescent="0.2"/>
  <cols>
    <col min="1" max="1" width="6.5703125" style="34" customWidth="1"/>
    <col min="2" max="2" width="64.85546875" style="35" customWidth="1"/>
    <col min="3" max="3" width="12.7109375" style="2" customWidth="1"/>
    <col min="4" max="10" width="9.7109375" style="14" customWidth="1"/>
    <col min="11" max="13" width="10.5703125" style="14" bestFit="1" customWidth="1"/>
    <col min="14" max="15" width="10.7109375" style="14" bestFit="1" customWidth="1"/>
    <col min="16" max="16" width="6.7109375" style="13" customWidth="1"/>
    <col min="17" max="16384" width="9.140625" style="13"/>
  </cols>
  <sheetData>
    <row r="1" spans="1:17" ht="20.100000000000001" hidden="1" customHeight="1" x14ac:dyDescent="0.2"/>
    <row r="2" spans="1:17" ht="20.100000000000001" customHeight="1" x14ac:dyDescent="0.3">
      <c r="M2" s="326"/>
      <c r="N2" s="326"/>
      <c r="O2" s="326"/>
    </row>
    <row r="3" spans="1:17" ht="20.100000000000001" customHeight="1" x14ac:dyDescent="0.3">
      <c r="A3" s="189"/>
      <c r="B3" s="212"/>
      <c r="C3" s="191"/>
      <c r="D3" s="193"/>
      <c r="E3" s="193"/>
      <c r="F3" s="193"/>
      <c r="G3" s="193"/>
      <c r="H3" s="193"/>
      <c r="I3" s="193"/>
      <c r="J3" s="193"/>
      <c r="K3" s="193"/>
      <c r="L3" s="193"/>
      <c r="M3" s="326" t="s">
        <v>68</v>
      </c>
      <c r="N3" s="326"/>
      <c r="O3" s="326"/>
    </row>
    <row r="4" spans="1:17" ht="20.100000000000001" customHeight="1" x14ac:dyDescent="0.3">
      <c r="A4" s="189"/>
      <c r="B4" s="212"/>
      <c r="C4" s="191"/>
      <c r="D4" s="193"/>
      <c r="E4" s="344" t="s">
        <v>174</v>
      </c>
      <c r="F4" s="344"/>
      <c r="G4" s="193"/>
      <c r="H4" s="193"/>
      <c r="I4" s="193"/>
      <c r="J4" s="193"/>
      <c r="K4" s="193"/>
      <c r="L4" s="193"/>
      <c r="M4" s="95"/>
      <c r="N4" s="193"/>
      <c r="O4" s="193"/>
      <c r="Q4" s="6"/>
    </row>
    <row r="5" spans="1:17" ht="20.100000000000001" customHeight="1" x14ac:dyDescent="0.2">
      <c r="A5" s="327" t="s">
        <v>176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Q5" s="6"/>
    </row>
    <row r="6" spans="1:17" ht="35.25" customHeight="1" x14ac:dyDescent="0.2">
      <c r="A6" s="330" t="s">
        <v>186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80"/>
    </row>
    <row r="7" spans="1:17" s="15" customFormat="1" ht="18" customHeight="1" x14ac:dyDescent="0.2">
      <c r="A7" s="316" t="s">
        <v>0</v>
      </c>
      <c r="B7" s="333" t="s">
        <v>1</v>
      </c>
      <c r="C7" s="333" t="s">
        <v>2</v>
      </c>
      <c r="D7" s="333" t="s">
        <v>169</v>
      </c>
      <c r="E7" s="333"/>
      <c r="F7" s="333"/>
      <c r="G7" s="333"/>
      <c r="H7" s="333"/>
      <c r="I7" s="333"/>
      <c r="J7" s="333"/>
      <c r="K7" s="333"/>
      <c r="L7" s="333"/>
      <c r="M7" s="333" t="s">
        <v>184</v>
      </c>
      <c r="N7" s="333"/>
      <c r="O7" s="333"/>
    </row>
    <row r="8" spans="1:17" s="15" customFormat="1" ht="72" customHeight="1" x14ac:dyDescent="0.2">
      <c r="A8" s="317"/>
      <c r="B8" s="333"/>
      <c r="C8" s="333"/>
      <c r="D8" s="58" t="s">
        <v>3</v>
      </c>
      <c r="E8" s="58" t="s">
        <v>4</v>
      </c>
      <c r="F8" s="58" t="s">
        <v>5</v>
      </c>
      <c r="G8" s="58" t="s">
        <v>6</v>
      </c>
      <c r="H8" s="58" t="s">
        <v>7</v>
      </c>
      <c r="I8" s="58" t="s">
        <v>8</v>
      </c>
      <c r="J8" s="58" t="s">
        <v>9</v>
      </c>
      <c r="K8" s="58" t="s">
        <v>10</v>
      </c>
      <c r="L8" s="58" t="s">
        <v>11</v>
      </c>
      <c r="M8" s="58" t="s">
        <v>12</v>
      </c>
      <c r="N8" s="58" t="s">
        <v>13</v>
      </c>
      <c r="O8" s="58" t="s">
        <v>14</v>
      </c>
    </row>
    <row r="9" spans="1:17" ht="18.75" customHeight="1" x14ac:dyDescent="0.2">
      <c r="A9" s="108" t="s">
        <v>15</v>
      </c>
      <c r="B9" s="89" t="s">
        <v>171</v>
      </c>
      <c r="C9" s="185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</row>
    <row r="10" spans="1:17" s="20" customFormat="1" ht="18.75" customHeight="1" x14ac:dyDescent="0.3">
      <c r="A10" s="108" t="s">
        <v>16</v>
      </c>
      <c r="B10" s="89" t="s">
        <v>156</v>
      </c>
      <c r="C10" s="199">
        <v>1062.1207418908159</v>
      </c>
      <c r="D10" s="199">
        <v>67.497933915401291</v>
      </c>
      <c r="E10" s="199">
        <v>56.914993239142945</v>
      </c>
      <c r="F10" s="199">
        <v>50.590426597591318</v>
      </c>
      <c r="G10" s="199">
        <v>52.828070584818668</v>
      </c>
      <c r="H10" s="199">
        <v>51.453698340385053</v>
      </c>
      <c r="I10" s="199">
        <v>52.258804788431213</v>
      </c>
      <c r="J10" s="199">
        <v>68.973383834967677</v>
      </c>
      <c r="K10" s="199">
        <v>125.13841490014053</v>
      </c>
      <c r="L10" s="199">
        <v>144.96282911614315</v>
      </c>
      <c r="M10" s="199">
        <v>145.65894086031295</v>
      </c>
      <c r="N10" s="199">
        <v>132.0740583574331</v>
      </c>
      <c r="O10" s="199">
        <v>113.76918735604798</v>
      </c>
      <c r="P10" s="112"/>
    </row>
    <row r="11" spans="1:17" ht="18.75" customHeight="1" x14ac:dyDescent="0.3">
      <c r="A11" s="187" t="s">
        <v>34</v>
      </c>
      <c r="B11" s="88" t="s">
        <v>151</v>
      </c>
      <c r="C11" s="199">
        <v>965.56899999999996</v>
      </c>
      <c r="D11" s="200">
        <v>61.954999999999998</v>
      </c>
      <c r="E11" s="200">
        <v>51.398000000000003</v>
      </c>
      <c r="F11" s="200">
        <v>45.01</v>
      </c>
      <c r="G11" s="200">
        <v>47.122999999999998</v>
      </c>
      <c r="H11" s="200">
        <v>45.899000000000001</v>
      </c>
      <c r="I11" s="200">
        <v>46.82</v>
      </c>
      <c r="J11" s="200">
        <v>62.872999999999998</v>
      </c>
      <c r="K11" s="200">
        <v>113.932</v>
      </c>
      <c r="L11" s="200">
        <v>132.31</v>
      </c>
      <c r="M11" s="200">
        <v>133.774</v>
      </c>
      <c r="N11" s="200">
        <v>120.608</v>
      </c>
      <c r="O11" s="200">
        <v>103.867</v>
      </c>
      <c r="P11" s="23"/>
      <c r="Q11" s="33"/>
    </row>
    <row r="12" spans="1:17" ht="18.75" customHeight="1" x14ac:dyDescent="0.3">
      <c r="A12" s="187" t="s">
        <v>35</v>
      </c>
      <c r="B12" s="88" t="s">
        <v>152</v>
      </c>
      <c r="C12" s="199">
        <v>41.035000000000004</v>
      </c>
      <c r="D12" s="200">
        <v>3.5019999999999998</v>
      </c>
      <c r="E12" s="200">
        <v>3.4470000000000001</v>
      </c>
      <c r="F12" s="200">
        <v>3.41</v>
      </c>
      <c r="G12" s="200">
        <v>3.452</v>
      </c>
      <c r="H12" s="200">
        <v>3.3559999999999999</v>
      </c>
      <c r="I12" s="200">
        <v>3.1850000000000005</v>
      </c>
      <c r="J12" s="200">
        <v>3.2039999999999997</v>
      </c>
      <c r="K12" s="200">
        <v>3.4349999999999996</v>
      </c>
      <c r="L12" s="200">
        <v>3.6579999999999999</v>
      </c>
      <c r="M12" s="200">
        <v>3.3279999999999994</v>
      </c>
      <c r="N12" s="200">
        <v>3.3389999999999995</v>
      </c>
      <c r="O12" s="200">
        <v>3.7189999999999999</v>
      </c>
      <c r="P12" s="25"/>
      <c r="Q12" s="33"/>
    </row>
    <row r="13" spans="1:17" ht="18.75" customHeight="1" x14ac:dyDescent="0.3">
      <c r="A13" s="187" t="s">
        <v>36</v>
      </c>
      <c r="B13" s="60" t="s">
        <v>77</v>
      </c>
      <c r="C13" s="199">
        <v>28.565000000000001</v>
      </c>
      <c r="D13" s="227">
        <f>C13*6.73/100</f>
        <v>1.9224245000000002</v>
      </c>
      <c r="E13" s="227">
        <f>C13*6.2/100</f>
        <v>1.7710300000000001</v>
      </c>
      <c r="F13" s="227">
        <f>C13*6.2/100</f>
        <v>1.7710300000000001</v>
      </c>
      <c r="G13" s="227">
        <f>C13*6.73/100</f>
        <v>1.9224245000000002</v>
      </c>
      <c r="H13" s="227">
        <f>C13*6.47/100</f>
        <v>1.8481555000000001</v>
      </c>
      <c r="I13" s="227">
        <f>C13*5.6/100</f>
        <v>1.59964</v>
      </c>
      <c r="J13" s="227">
        <f>C13*7.09/100</f>
        <v>2.0252585000000001</v>
      </c>
      <c r="K13" s="227">
        <f>C13*10.34/100</f>
        <v>2.9536210000000001</v>
      </c>
      <c r="L13" s="227">
        <f>C13*11.88/100</f>
        <v>3.3935220000000004</v>
      </c>
      <c r="M13" s="227">
        <f>C13*12.55/100</f>
        <v>3.5849075000000004</v>
      </c>
      <c r="N13" s="227">
        <f>C13*10.86/100</f>
        <v>3.1021589999999999</v>
      </c>
      <c r="O13" s="227">
        <f>C13*9.35/100</f>
        <v>2.6708274999999997</v>
      </c>
      <c r="P13" s="25"/>
      <c r="Q13" s="33"/>
    </row>
    <row r="14" spans="1:17" ht="18.75" customHeight="1" x14ac:dyDescent="0.3">
      <c r="A14" s="187" t="s">
        <v>37</v>
      </c>
      <c r="B14" s="60" t="s">
        <v>79</v>
      </c>
      <c r="C14" s="199">
        <v>1.678E-2</v>
      </c>
      <c r="D14" s="210">
        <v>3.1E-4</v>
      </c>
      <c r="E14" s="210">
        <v>2.5999999999999999E-3</v>
      </c>
      <c r="F14" s="210">
        <v>4.0000000000000001E-3</v>
      </c>
      <c r="G14" s="210">
        <v>3.2000000000000002E-3</v>
      </c>
      <c r="H14" s="210">
        <v>5.4000000000000001E-4</v>
      </c>
      <c r="I14" s="210">
        <v>5.4000000000000001E-4</v>
      </c>
      <c r="J14" s="210">
        <v>5.4000000000000001E-4</v>
      </c>
      <c r="K14" s="210">
        <v>3.0999999999999999E-3</v>
      </c>
      <c r="L14" s="210">
        <v>5.4000000000000001E-4</v>
      </c>
      <c r="M14" s="210">
        <v>5.2999999999999998E-4</v>
      </c>
      <c r="N14" s="210">
        <v>4.4000000000000002E-4</v>
      </c>
      <c r="O14" s="210">
        <v>4.4000000000000002E-4</v>
      </c>
      <c r="P14" s="25"/>
      <c r="Q14" s="33"/>
    </row>
    <row r="15" spans="1:17" ht="18.75" customHeight="1" x14ac:dyDescent="0.3">
      <c r="A15" s="187" t="s">
        <v>37</v>
      </c>
      <c r="B15" s="61" t="s">
        <v>80</v>
      </c>
      <c r="C15" s="199">
        <v>21.612000000000002</v>
      </c>
      <c r="D15" s="200">
        <v>0.39</v>
      </c>
      <c r="E15" s="200">
        <v>0.379</v>
      </c>
      <c r="F15" s="200">
        <v>0.36599999999999999</v>
      </c>
      <c r="G15" s="200">
        <v>0.40500000000000003</v>
      </c>
      <c r="H15" s="200">
        <v>0.379</v>
      </c>
      <c r="I15" s="200">
        <v>0.39400000000000002</v>
      </c>
      <c r="J15" s="200">
        <v>0.48899999999999999</v>
      </c>
      <c r="K15" s="200">
        <v>3.6480000000000001</v>
      </c>
      <c r="L15" s="200">
        <v>4.0449999999999999</v>
      </c>
      <c r="M15" s="200">
        <v>4.1870000000000003</v>
      </c>
      <c r="N15" s="200">
        <v>4.0229999999999997</v>
      </c>
      <c r="O15" s="200">
        <v>2.907</v>
      </c>
      <c r="P15" s="25"/>
      <c r="Q15" s="33"/>
    </row>
    <row r="16" spans="1:17" s="1" customFormat="1" ht="18.75" customHeight="1" x14ac:dyDescent="0.3">
      <c r="A16" s="187" t="s">
        <v>17</v>
      </c>
      <c r="B16" s="89" t="s">
        <v>113</v>
      </c>
      <c r="C16" s="201"/>
      <c r="D16" s="201">
        <v>134.47865617248047</v>
      </c>
      <c r="E16" s="201">
        <v>109.87484360787664</v>
      </c>
      <c r="F16" s="201">
        <v>100.87497060610734</v>
      </c>
      <c r="G16" s="201">
        <v>101.88666776795732</v>
      </c>
      <c r="H16" s="201">
        <v>99.309292425088245</v>
      </c>
      <c r="I16" s="201">
        <v>104.08154224642929</v>
      </c>
      <c r="J16" s="201">
        <v>116.67773748939587</v>
      </c>
      <c r="K16" s="201">
        <v>199.63664824891802</v>
      </c>
      <c r="L16" s="201">
        <v>219.92866229861832</v>
      </c>
      <c r="M16" s="201">
        <v>220.91742169776612</v>
      </c>
      <c r="N16" s="201">
        <v>221.02655003239855</v>
      </c>
      <c r="O16" s="201">
        <v>190.95880981035631</v>
      </c>
    </row>
    <row r="17" spans="1:16" ht="18.75" customHeight="1" x14ac:dyDescent="0.3">
      <c r="A17" s="187" t="s">
        <v>60</v>
      </c>
      <c r="B17" s="90" t="s">
        <v>82</v>
      </c>
      <c r="C17" s="200"/>
      <c r="D17" s="202">
        <v>122.92658730158729</v>
      </c>
      <c r="E17" s="202">
        <v>98.690476190476204</v>
      </c>
      <c r="F17" s="202">
        <v>89.305555555555557</v>
      </c>
      <c r="G17" s="202">
        <v>90.481950844854069</v>
      </c>
      <c r="H17" s="202">
        <v>88.131720430107535</v>
      </c>
      <c r="I17" s="202">
        <v>92.89682539682542</v>
      </c>
      <c r="J17" s="202">
        <v>105.6334005376344</v>
      </c>
      <c r="K17" s="202">
        <v>181.8837803320562</v>
      </c>
      <c r="L17" s="202">
        <v>199.81575450042283</v>
      </c>
      <c r="M17" s="202">
        <v>202.02670049534856</v>
      </c>
      <c r="N17" s="202">
        <v>201.49692595562686</v>
      </c>
      <c r="O17" s="202">
        <v>174.50772849462362</v>
      </c>
    </row>
    <row r="18" spans="1:16" ht="18.75" customHeight="1" x14ac:dyDescent="0.3">
      <c r="A18" s="187" t="s">
        <v>61</v>
      </c>
      <c r="B18" s="90" t="s">
        <v>83</v>
      </c>
      <c r="C18" s="200"/>
      <c r="D18" s="202">
        <v>7.259535655058043</v>
      </c>
      <c r="E18" s="202">
        <v>6.9150216658642263</v>
      </c>
      <c r="F18" s="202">
        <v>7.0688225538971796</v>
      </c>
      <c r="G18" s="202">
        <v>6.9250521585620284</v>
      </c>
      <c r="H18" s="202">
        <v>6.7324666987642425</v>
      </c>
      <c r="I18" s="202">
        <v>6.6024046434494199</v>
      </c>
      <c r="J18" s="202">
        <v>6.152073732718895</v>
      </c>
      <c r="K18" s="202">
        <v>5.9635416666666661</v>
      </c>
      <c r="L18" s="202">
        <v>7.0238095238095237</v>
      </c>
      <c r="M18" s="202">
        <v>6.3901689708141305</v>
      </c>
      <c r="N18" s="202">
        <v>6.8534482758620685</v>
      </c>
      <c r="O18" s="202">
        <v>7.1409370199692788</v>
      </c>
    </row>
    <row r="19" spans="1:16" ht="18.75" customHeight="1" x14ac:dyDescent="0.3">
      <c r="A19" s="187" t="s">
        <v>62</v>
      </c>
      <c r="B19" s="61" t="s">
        <v>78</v>
      </c>
      <c r="C19" s="200"/>
      <c r="D19" s="202">
        <v>2.2925332158351406</v>
      </c>
      <c r="E19" s="202">
        <v>2.2693457515362137</v>
      </c>
      <c r="F19" s="202">
        <v>2.5005924966546105</v>
      </c>
      <c r="G19" s="202">
        <v>2.4796647645412282</v>
      </c>
      <c r="H19" s="202">
        <v>2.445105296216465</v>
      </c>
      <c r="I19" s="202">
        <v>2.5823122061544588</v>
      </c>
      <c r="J19" s="202">
        <v>3.2350051545264411</v>
      </c>
      <c r="K19" s="202">
        <v>5.7226595835285101</v>
      </c>
      <c r="L19" s="202">
        <v>6.6522703173967344</v>
      </c>
      <c r="M19" s="202">
        <v>5.8728640595604045</v>
      </c>
      <c r="N19" s="202">
        <v>5.8960033871165125</v>
      </c>
      <c r="O19" s="202">
        <v>4.4028862312473001</v>
      </c>
    </row>
    <row r="20" spans="1:16" ht="18.75" customHeight="1" x14ac:dyDescent="0.3">
      <c r="A20" s="186" t="s">
        <v>63</v>
      </c>
      <c r="B20" s="61" t="s">
        <v>164</v>
      </c>
      <c r="C20" s="200"/>
      <c r="D20" s="202">
        <v>1</v>
      </c>
      <c r="E20" s="202">
        <v>1</v>
      </c>
      <c r="F20" s="202">
        <v>1</v>
      </c>
      <c r="G20" s="202">
        <v>1</v>
      </c>
      <c r="H20" s="202">
        <v>1</v>
      </c>
      <c r="I20" s="202">
        <v>1</v>
      </c>
      <c r="J20" s="202">
        <v>1</v>
      </c>
      <c r="K20" s="202">
        <v>1</v>
      </c>
      <c r="L20" s="202">
        <v>1</v>
      </c>
      <c r="M20" s="202">
        <v>1</v>
      </c>
      <c r="N20" s="202">
        <v>1</v>
      </c>
      <c r="O20" s="202">
        <v>1</v>
      </c>
    </row>
    <row r="21" spans="1:16" ht="18.75" customHeight="1" x14ac:dyDescent="0.3">
      <c r="A21" s="186" t="s">
        <v>165</v>
      </c>
      <c r="B21" s="61" t="s">
        <v>168</v>
      </c>
      <c r="C21" s="200"/>
      <c r="D21" s="202">
        <v>1</v>
      </c>
      <c r="E21" s="202">
        <v>1</v>
      </c>
      <c r="F21" s="202">
        <v>1</v>
      </c>
      <c r="G21" s="202">
        <v>1</v>
      </c>
      <c r="H21" s="202">
        <v>1</v>
      </c>
      <c r="I21" s="202">
        <v>1</v>
      </c>
      <c r="J21" s="202">
        <v>0.65725806451612911</v>
      </c>
      <c r="K21" s="202">
        <v>5.0666666666666673</v>
      </c>
      <c r="L21" s="202">
        <v>5.436827956989247</v>
      </c>
      <c r="M21" s="202">
        <v>5.627688172043011</v>
      </c>
      <c r="N21" s="202">
        <v>5.7801724137931032</v>
      </c>
      <c r="O21" s="202">
        <v>3.907258064516129</v>
      </c>
    </row>
    <row r="22" spans="1:16" ht="18.75" customHeight="1" outlineLevel="1" x14ac:dyDescent="0.3">
      <c r="A22" s="187"/>
      <c r="B22" s="61"/>
      <c r="C22" s="200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</row>
    <row r="23" spans="1:16" ht="18.75" customHeight="1" x14ac:dyDescent="0.3">
      <c r="A23" s="108" t="s">
        <v>18</v>
      </c>
      <c r="B23" s="59" t="s">
        <v>112</v>
      </c>
      <c r="C23" s="249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</row>
    <row r="24" spans="1:16" ht="18.75" customHeight="1" x14ac:dyDescent="0.3">
      <c r="A24" s="187" t="s">
        <v>19</v>
      </c>
      <c r="B24" s="90" t="s">
        <v>114</v>
      </c>
      <c r="C24" s="249">
        <f>D24+E24+F24+G24+H24+I24+J24+K24+L24+M24+N24+O24</f>
        <v>83</v>
      </c>
      <c r="D24" s="249">
        <v>4</v>
      </c>
      <c r="E24" s="211">
        <v>18</v>
      </c>
      <c r="F24" s="211">
        <v>17</v>
      </c>
      <c r="G24" s="211">
        <v>11</v>
      </c>
      <c r="H24" s="211">
        <v>11</v>
      </c>
      <c r="I24" s="211">
        <v>17</v>
      </c>
      <c r="J24" s="211">
        <v>5</v>
      </c>
      <c r="K24" s="249"/>
      <c r="L24" s="249"/>
      <c r="M24" s="249"/>
      <c r="N24" s="249"/>
      <c r="O24" s="249"/>
    </row>
    <row r="25" spans="1:16" ht="36.75" customHeight="1" x14ac:dyDescent="0.3">
      <c r="A25" s="187" t="s">
        <v>49</v>
      </c>
      <c r="B25" s="61" t="s">
        <v>85</v>
      </c>
      <c r="C25" s="249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</row>
    <row r="26" spans="1:16" ht="18.75" customHeight="1" x14ac:dyDescent="0.3">
      <c r="A26" s="187" t="s">
        <v>50</v>
      </c>
      <c r="B26" s="61" t="s">
        <v>86</v>
      </c>
      <c r="C26" s="249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</row>
    <row r="27" spans="1:16" ht="18.75" customHeight="1" x14ac:dyDescent="0.3">
      <c r="A27" s="341" t="s">
        <v>51</v>
      </c>
      <c r="B27" s="61" t="s">
        <v>87</v>
      </c>
      <c r="C27" s="249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</row>
    <row r="28" spans="1:16" ht="18.75" customHeight="1" x14ac:dyDescent="0.3">
      <c r="A28" s="341"/>
      <c r="B28" s="284" t="s">
        <v>45</v>
      </c>
      <c r="C28" s="249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</row>
    <row r="29" spans="1:16" ht="18.75" customHeight="1" x14ac:dyDescent="0.3">
      <c r="A29" s="341"/>
      <c r="B29" s="284" t="s">
        <v>46</v>
      </c>
      <c r="C29" s="249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</row>
    <row r="30" spans="1:16" ht="42" customHeight="1" x14ac:dyDescent="0.3">
      <c r="A30" s="187" t="s">
        <v>53</v>
      </c>
      <c r="B30" s="61" t="s">
        <v>64</v>
      </c>
      <c r="C30" s="249">
        <f t="shared" ref="C30" si="0">D30+E30+F30+G30+H30+I30+J30+K30+L30+M30+N30+O30</f>
        <v>83</v>
      </c>
      <c r="D30" s="211">
        <v>4</v>
      </c>
      <c r="E30" s="211">
        <v>18</v>
      </c>
      <c r="F30" s="211">
        <v>17</v>
      </c>
      <c r="G30" s="211">
        <v>11</v>
      </c>
      <c r="H30" s="211">
        <v>11</v>
      </c>
      <c r="I30" s="211">
        <v>17</v>
      </c>
      <c r="J30" s="211">
        <v>5</v>
      </c>
      <c r="K30" s="211"/>
      <c r="L30" s="211"/>
      <c r="M30" s="211"/>
      <c r="N30" s="211"/>
      <c r="O30" s="211"/>
    </row>
    <row r="31" spans="1:16" ht="18.75" customHeight="1" x14ac:dyDescent="0.3">
      <c r="A31" s="187"/>
      <c r="B31" s="61"/>
      <c r="C31" s="109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</row>
    <row r="32" spans="1:16" s="6" customFormat="1" ht="18.75" customHeight="1" x14ac:dyDescent="0.3">
      <c r="A32" s="108" t="s">
        <v>20</v>
      </c>
      <c r="B32" s="89" t="s">
        <v>153</v>
      </c>
      <c r="C32" s="109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36"/>
    </row>
    <row r="33" spans="1:16" ht="18.75" customHeight="1" x14ac:dyDescent="0.3">
      <c r="A33" s="341" t="s">
        <v>21</v>
      </c>
      <c r="B33" s="61" t="s">
        <v>89</v>
      </c>
      <c r="C33" s="109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</row>
    <row r="34" spans="1:16" s="17" customFormat="1" ht="18.75" customHeight="1" x14ac:dyDescent="0.3">
      <c r="A34" s="341"/>
      <c r="B34" s="261" t="s">
        <v>48</v>
      </c>
      <c r="C34" s="109">
        <v>22</v>
      </c>
      <c r="D34" s="264"/>
      <c r="E34" s="264"/>
      <c r="F34" s="264"/>
      <c r="G34" s="264"/>
      <c r="H34" s="264"/>
      <c r="I34" s="264">
        <v>2.93</v>
      </c>
      <c r="J34" s="264">
        <v>3.53</v>
      </c>
      <c r="K34" s="264">
        <v>4.3</v>
      </c>
      <c r="L34" s="264">
        <v>4.41</v>
      </c>
      <c r="M34" s="264">
        <v>3.6949999999999998</v>
      </c>
      <c r="N34" s="264">
        <v>3.1349999999999998</v>
      </c>
      <c r="O34" s="264"/>
      <c r="P34" s="167"/>
    </row>
    <row r="35" spans="1:16" ht="18.75" customHeight="1" x14ac:dyDescent="0.3">
      <c r="A35" s="341" t="s">
        <v>22</v>
      </c>
      <c r="B35" s="247" t="s">
        <v>96</v>
      </c>
      <c r="C35" s="109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</row>
    <row r="36" spans="1:16" ht="18.75" customHeight="1" x14ac:dyDescent="0.3">
      <c r="A36" s="341"/>
      <c r="B36" s="284" t="s">
        <v>139</v>
      </c>
      <c r="C36" s="109">
        <v>0.26</v>
      </c>
      <c r="D36" s="254"/>
      <c r="E36" s="254"/>
      <c r="F36" s="254"/>
      <c r="G36" s="254"/>
      <c r="H36" s="254"/>
      <c r="I36" s="254">
        <v>0.09</v>
      </c>
      <c r="J36" s="254">
        <v>0.11</v>
      </c>
      <c r="K36" s="254">
        <v>0.06</v>
      </c>
      <c r="L36" s="254"/>
      <c r="M36" s="254"/>
      <c r="N36" s="254"/>
      <c r="O36" s="254"/>
      <c r="P36" s="28"/>
    </row>
    <row r="37" spans="1:16" ht="18.75" customHeight="1" x14ac:dyDescent="0.3">
      <c r="A37" s="341" t="s">
        <v>23</v>
      </c>
      <c r="B37" s="90" t="s">
        <v>97</v>
      </c>
      <c r="C37" s="109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</row>
    <row r="38" spans="1:16" ht="18.75" customHeight="1" x14ac:dyDescent="0.3">
      <c r="A38" s="341"/>
      <c r="B38" s="284" t="s">
        <v>139</v>
      </c>
      <c r="C38" s="109">
        <v>0</v>
      </c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</row>
    <row r="39" spans="1:16" ht="18.75" customHeight="1" x14ac:dyDescent="0.3">
      <c r="A39" s="341" t="s">
        <v>24</v>
      </c>
      <c r="B39" s="90" t="s">
        <v>103</v>
      </c>
      <c r="C39" s="109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</row>
    <row r="40" spans="1:16" ht="18.75" customHeight="1" x14ac:dyDescent="0.3">
      <c r="A40" s="341"/>
      <c r="B40" s="284" t="s">
        <v>139</v>
      </c>
      <c r="C40" s="109">
        <v>0.17799999999999999</v>
      </c>
      <c r="D40" s="254"/>
      <c r="E40" s="254"/>
      <c r="F40" s="254"/>
      <c r="G40" s="254"/>
      <c r="H40" s="254"/>
      <c r="I40" s="254"/>
      <c r="J40" s="254">
        <v>3.4000000000000002E-2</v>
      </c>
      <c r="K40" s="283">
        <v>3.56E-2</v>
      </c>
      <c r="L40" s="283">
        <v>3.6900000000000002E-2</v>
      </c>
      <c r="M40" s="283">
        <v>3.6900000000000002E-2</v>
      </c>
      <c r="N40" s="283">
        <v>3.4599999999999999E-2</v>
      </c>
      <c r="O40" s="254"/>
      <c r="P40" s="63"/>
    </row>
    <row r="41" spans="1:16" ht="38.25" customHeight="1" x14ac:dyDescent="0.3">
      <c r="A41" s="341" t="s">
        <v>25</v>
      </c>
      <c r="B41" s="61" t="s">
        <v>130</v>
      </c>
      <c r="C41" s="109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</row>
    <row r="42" spans="1:16" ht="18.75" customHeight="1" x14ac:dyDescent="0.3">
      <c r="A42" s="341"/>
      <c r="B42" s="284" t="s">
        <v>139</v>
      </c>
      <c r="C42" s="109">
        <v>1.55</v>
      </c>
      <c r="D42" s="254"/>
      <c r="E42" s="254"/>
      <c r="F42" s="254"/>
      <c r="G42" s="254"/>
      <c r="H42" s="254"/>
      <c r="I42" s="254"/>
      <c r="J42" s="254"/>
      <c r="K42" s="254">
        <v>0.248</v>
      </c>
      <c r="L42" s="254">
        <v>0.34100000000000003</v>
      </c>
      <c r="M42" s="254">
        <v>0.38700000000000001</v>
      </c>
      <c r="N42" s="254">
        <v>0.34100000000000003</v>
      </c>
      <c r="O42" s="254">
        <v>0.23300000000000001</v>
      </c>
    </row>
    <row r="43" spans="1:16" ht="18.75" customHeight="1" x14ac:dyDescent="0.3">
      <c r="A43" s="341" t="s">
        <v>26</v>
      </c>
      <c r="B43" s="90" t="s">
        <v>104</v>
      </c>
      <c r="C43" s="109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</row>
    <row r="44" spans="1:16" ht="18.75" customHeight="1" x14ac:dyDescent="0.3">
      <c r="A44" s="341"/>
      <c r="B44" s="284" t="s">
        <v>139</v>
      </c>
      <c r="C44" s="109">
        <v>0.1</v>
      </c>
      <c r="D44" s="254"/>
      <c r="E44" s="254"/>
      <c r="F44" s="254"/>
      <c r="G44" s="254"/>
      <c r="H44" s="254"/>
      <c r="I44" s="254">
        <v>1.7000000000000001E-2</v>
      </c>
      <c r="J44" s="254">
        <v>1.7999999999999999E-2</v>
      </c>
      <c r="K44" s="254">
        <v>1.2E-2</v>
      </c>
      <c r="L44" s="254">
        <v>1.7999999999999999E-2</v>
      </c>
      <c r="M44" s="254">
        <v>1.7000000000000001E-2</v>
      </c>
      <c r="N44" s="254">
        <v>1.7999999999999999E-2</v>
      </c>
      <c r="O44" s="254"/>
    </row>
    <row r="45" spans="1:16" ht="18.75" customHeight="1" x14ac:dyDescent="0.3">
      <c r="A45" s="341" t="s">
        <v>33</v>
      </c>
      <c r="B45" s="61" t="s">
        <v>108</v>
      </c>
      <c r="C45" s="109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</row>
    <row r="46" spans="1:16" ht="18.75" customHeight="1" x14ac:dyDescent="0.3">
      <c r="A46" s="341"/>
      <c r="B46" s="284" t="s">
        <v>139</v>
      </c>
      <c r="C46" s="109">
        <v>0.03</v>
      </c>
      <c r="D46" s="254"/>
      <c r="E46" s="254"/>
      <c r="F46" s="254"/>
      <c r="G46" s="254"/>
      <c r="H46" s="254"/>
      <c r="I46" s="254">
        <v>0.03</v>
      </c>
      <c r="J46" s="254"/>
      <c r="K46" s="254"/>
      <c r="L46" s="254"/>
      <c r="M46" s="254"/>
      <c r="N46" s="254"/>
      <c r="O46" s="254"/>
    </row>
    <row r="47" spans="1:16" ht="18.75" customHeight="1" x14ac:dyDescent="0.3">
      <c r="A47" s="341"/>
      <c r="B47" s="284" t="s">
        <v>154</v>
      </c>
      <c r="C47" s="109">
        <v>0.57499999999999996</v>
      </c>
      <c r="D47" s="254"/>
      <c r="E47" s="254"/>
      <c r="F47" s="254"/>
      <c r="G47" s="254"/>
      <c r="H47" s="254"/>
      <c r="I47" s="254">
        <v>0.57499999999999996</v>
      </c>
      <c r="J47" s="254"/>
      <c r="K47" s="254"/>
      <c r="L47" s="254"/>
      <c r="M47" s="254"/>
      <c r="N47" s="254"/>
      <c r="O47" s="254"/>
    </row>
    <row r="48" spans="1:16" ht="38.25" customHeight="1" x14ac:dyDescent="0.3">
      <c r="A48" s="342" t="s">
        <v>27</v>
      </c>
      <c r="B48" s="61" t="s">
        <v>155</v>
      </c>
      <c r="C48" s="109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</row>
    <row r="49" spans="1:16" ht="18.75" customHeight="1" x14ac:dyDescent="0.3">
      <c r="A49" s="343"/>
      <c r="B49" s="284" t="s">
        <v>139</v>
      </c>
      <c r="C49" s="109">
        <v>0.3</v>
      </c>
      <c r="D49" s="254"/>
      <c r="E49" s="254"/>
      <c r="F49" s="254"/>
      <c r="G49" s="254"/>
      <c r="H49" s="254"/>
      <c r="I49" s="254">
        <v>0.3</v>
      </c>
      <c r="J49" s="254"/>
      <c r="K49" s="254"/>
      <c r="L49" s="254"/>
      <c r="M49" s="254"/>
      <c r="N49" s="254"/>
      <c r="O49" s="254"/>
    </row>
    <row r="50" spans="1:16" s="168" customFormat="1" ht="18.75" customHeight="1" x14ac:dyDescent="0.3">
      <c r="A50" s="341" t="s">
        <v>28</v>
      </c>
      <c r="B50" s="274" t="s">
        <v>116</v>
      </c>
      <c r="C50" s="109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</row>
    <row r="51" spans="1:16" s="169" customFormat="1" ht="18.75" customHeight="1" x14ac:dyDescent="0.3">
      <c r="A51" s="341"/>
      <c r="B51" s="303" t="s">
        <v>158</v>
      </c>
      <c r="C51" s="109">
        <v>20</v>
      </c>
      <c r="D51" s="254"/>
      <c r="E51" s="254"/>
      <c r="F51" s="254">
        <v>3</v>
      </c>
      <c r="G51" s="254">
        <v>3</v>
      </c>
      <c r="H51" s="254">
        <v>3</v>
      </c>
      <c r="I51" s="254">
        <v>3</v>
      </c>
      <c r="J51" s="254">
        <v>3</v>
      </c>
      <c r="K51" s="254">
        <v>3</v>
      </c>
      <c r="L51" s="254">
        <v>2</v>
      </c>
      <c r="M51" s="254"/>
      <c r="N51" s="254"/>
      <c r="O51" s="254"/>
    </row>
    <row r="52" spans="1:16" s="170" customFormat="1" ht="38.25" customHeight="1" x14ac:dyDescent="0.3">
      <c r="A52" s="340" t="s">
        <v>29</v>
      </c>
      <c r="B52" s="61" t="s">
        <v>115</v>
      </c>
      <c r="C52" s="109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</row>
    <row r="53" spans="1:16" s="170" customFormat="1" ht="18.75" customHeight="1" x14ac:dyDescent="0.3">
      <c r="A53" s="340"/>
      <c r="B53" s="284" t="s">
        <v>157</v>
      </c>
      <c r="C53" s="109">
        <v>12</v>
      </c>
      <c r="D53" s="264"/>
      <c r="E53" s="264"/>
      <c r="F53" s="264"/>
      <c r="G53" s="264"/>
      <c r="H53" s="264"/>
      <c r="I53" s="264">
        <v>2.8</v>
      </c>
      <c r="J53" s="264">
        <v>3</v>
      </c>
      <c r="K53" s="264">
        <v>2.7</v>
      </c>
      <c r="L53" s="264">
        <v>2.4</v>
      </c>
      <c r="M53" s="264">
        <v>1.1000000000000001</v>
      </c>
      <c r="N53" s="264"/>
      <c r="O53" s="264"/>
    </row>
    <row r="54" spans="1:16" ht="20.25" x14ac:dyDescent="0.2">
      <c r="A54" s="105"/>
      <c r="B54" s="83"/>
      <c r="C54" s="82"/>
      <c r="D54" s="82"/>
      <c r="E54" s="82"/>
      <c r="F54" s="82"/>
      <c r="G54" s="82"/>
      <c r="H54" s="82"/>
      <c r="I54" s="82"/>
      <c r="J54" s="82"/>
      <c r="O54" s="242"/>
      <c r="P54" s="3"/>
    </row>
    <row r="55" spans="1:16" ht="12.95" customHeight="1" x14ac:dyDescent="0.2">
      <c r="A55" s="106"/>
      <c r="B55" s="43"/>
      <c r="C55" s="4"/>
      <c r="D55" s="4"/>
      <c r="E55" s="31"/>
      <c r="F55" s="31"/>
      <c r="G55" s="31"/>
      <c r="H55" s="31"/>
      <c r="I55" s="31"/>
      <c r="J55" s="3"/>
      <c r="K55" s="3"/>
      <c r="L55" s="3"/>
      <c r="M55" s="3"/>
      <c r="N55" s="3"/>
      <c r="O55" s="3"/>
      <c r="P55" s="3"/>
    </row>
    <row r="56" spans="1:16" x14ac:dyDescent="0.2">
      <c r="B56" s="37"/>
      <c r="C56" s="20"/>
      <c r="D56" s="2"/>
      <c r="P56" s="14"/>
    </row>
    <row r="57" spans="1:16" s="6" customFormat="1" x14ac:dyDescent="0.2">
      <c r="A57" s="7"/>
      <c r="B57" s="44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9"/>
      <c r="O57" s="9"/>
      <c r="P57" s="9"/>
    </row>
    <row r="58" spans="1:16" ht="12.95" customHeight="1" x14ac:dyDescent="0.2"/>
    <row r="59" spans="1:16" ht="12.95" customHeight="1" x14ac:dyDescent="0.2"/>
    <row r="60" spans="1:16" ht="12.95" customHeight="1" x14ac:dyDescent="0.2"/>
    <row r="61" spans="1:16" ht="12.95" customHeight="1" x14ac:dyDescent="0.2"/>
    <row r="62" spans="1:16" ht="12.95" customHeight="1" x14ac:dyDescent="0.2"/>
    <row r="63" spans="1:16" ht="12.95" customHeight="1" x14ac:dyDescent="0.2"/>
    <row r="64" spans="1:16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  <row r="248" ht="12.95" customHeight="1" x14ac:dyDescent="0.2"/>
    <row r="249" ht="12.95" customHeight="1" x14ac:dyDescent="0.2"/>
    <row r="250" ht="12.95" customHeight="1" x14ac:dyDescent="0.2"/>
    <row r="251" ht="12.95" customHeight="1" x14ac:dyDescent="0.2"/>
    <row r="252" ht="12.95" customHeight="1" x14ac:dyDescent="0.2"/>
    <row r="253" ht="12.95" customHeight="1" x14ac:dyDescent="0.2"/>
    <row r="254" ht="12.95" customHeight="1" x14ac:dyDescent="0.2"/>
    <row r="255" ht="12.95" customHeight="1" x14ac:dyDescent="0.2"/>
    <row r="256" ht="12.95" customHeight="1" x14ac:dyDescent="0.2"/>
    <row r="257" ht="12.95" customHeight="1" x14ac:dyDescent="0.2"/>
    <row r="258" ht="12.95" customHeight="1" x14ac:dyDescent="0.2"/>
    <row r="259" ht="12.95" customHeight="1" x14ac:dyDescent="0.2"/>
    <row r="260" ht="12.95" customHeight="1" x14ac:dyDescent="0.2"/>
    <row r="261" ht="12.95" customHeight="1" x14ac:dyDescent="0.2"/>
    <row r="262" ht="12.95" customHeight="1" x14ac:dyDescent="0.2"/>
    <row r="263" ht="12.95" customHeight="1" x14ac:dyDescent="0.2"/>
    <row r="264" ht="12.95" customHeight="1" x14ac:dyDescent="0.2"/>
    <row r="265" ht="12.95" customHeight="1" x14ac:dyDescent="0.2"/>
    <row r="266" ht="12.95" customHeight="1" x14ac:dyDescent="0.2"/>
    <row r="267" ht="12.95" customHeight="1" x14ac:dyDescent="0.2"/>
    <row r="268" ht="12.95" customHeight="1" x14ac:dyDescent="0.2"/>
    <row r="269" ht="12.95" customHeight="1" x14ac:dyDescent="0.2"/>
    <row r="270" ht="12.95" customHeight="1" x14ac:dyDescent="0.2"/>
    <row r="271" ht="12.95" customHeight="1" x14ac:dyDescent="0.2"/>
    <row r="272" ht="12.95" customHeight="1" x14ac:dyDescent="0.2"/>
    <row r="273" ht="12.95" customHeight="1" x14ac:dyDescent="0.2"/>
    <row r="274" ht="12.95" customHeight="1" x14ac:dyDescent="0.2"/>
    <row r="275" ht="12.95" customHeight="1" x14ac:dyDescent="0.2"/>
    <row r="276" ht="12.95" customHeight="1" x14ac:dyDescent="0.2"/>
    <row r="277" ht="12.95" customHeight="1" x14ac:dyDescent="0.2"/>
    <row r="278" ht="12.95" customHeight="1" x14ac:dyDescent="0.2"/>
    <row r="279" ht="12.95" customHeight="1" x14ac:dyDescent="0.2"/>
    <row r="280" ht="12.95" customHeight="1" x14ac:dyDescent="0.2"/>
    <row r="281" ht="12.95" customHeight="1" x14ac:dyDescent="0.2"/>
    <row r="282" ht="12.95" customHeight="1" x14ac:dyDescent="0.2"/>
    <row r="283" ht="12.95" customHeight="1" x14ac:dyDescent="0.2"/>
    <row r="284" ht="12.95" customHeight="1" x14ac:dyDescent="0.2"/>
    <row r="285" ht="12.95" customHeight="1" x14ac:dyDescent="0.2"/>
    <row r="286" ht="12.95" customHeight="1" x14ac:dyDescent="0.2"/>
    <row r="287" ht="12.95" customHeight="1" x14ac:dyDescent="0.2"/>
    <row r="288" ht="12.95" customHeight="1" x14ac:dyDescent="0.2"/>
    <row r="289" ht="12.95" customHeight="1" x14ac:dyDescent="0.2"/>
    <row r="290" ht="12.95" customHeight="1" x14ac:dyDescent="0.2"/>
    <row r="291" ht="12.95" customHeight="1" x14ac:dyDescent="0.2"/>
    <row r="292" ht="12.95" customHeight="1" x14ac:dyDescent="0.2"/>
    <row r="293" ht="12.95" customHeight="1" x14ac:dyDescent="0.2"/>
    <row r="294" ht="12.95" customHeight="1" x14ac:dyDescent="0.2"/>
    <row r="295" ht="12.95" customHeight="1" x14ac:dyDescent="0.2"/>
    <row r="296" ht="12.95" customHeight="1" x14ac:dyDescent="0.2"/>
    <row r="297" ht="12.95" customHeight="1" x14ac:dyDescent="0.2"/>
    <row r="298" ht="12.95" customHeight="1" x14ac:dyDescent="0.2"/>
    <row r="299" ht="12.95" customHeight="1" x14ac:dyDescent="0.2"/>
    <row r="300" ht="12.95" customHeight="1" x14ac:dyDescent="0.2"/>
    <row r="301" ht="12.95" customHeight="1" x14ac:dyDescent="0.2"/>
    <row r="302" ht="12.95" customHeight="1" x14ac:dyDescent="0.2"/>
    <row r="303" ht="12.95" customHeight="1" x14ac:dyDescent="0.2"/>
    <row r="304" ht="12.95" customHeight="1" x14ac:dyDescent="0.2"/>
    <row r="305" ht="12.95" customHeight="1" x14ac:dyDescent="0.2"/>
    <row r="306" ht="12.95" customHeight="1" x14ac:dyDescent="0.2"/>
    <row r="307" ht="12.95" customHeight="1" x14ac:dyDescent="0.2"/>
    <row r="308" ht="12.95" customHeight="1" x14ac:dyDescent="0.2"/>
    <row r="309" ht="12.95" customHeight="1" x14ac:dyDescent="0.2"/>
    <row r="310" ht="12.95" customHeight="1" x14ac:dyDescent="0.2"/>
    <row r="311" ht="12.95" customHeight="1" x14ac:dyDescent="0.2"/>
    <row r="312" ht="12.95" customHeight="1" x14ac:dyDescent="0.2"/>
    <row r="313" ht="12.95" customHeight="1" x14ac:dyDescent="0.2"/>
    <row r="314" ht="12.95" customHeight="1" x14ac:dyDescent="0.2"/>
    <row r="315" ht="12.95" customHeight="1" x14ac:dyDescent="0.2"/>
    <row r="316" ht="12.95" customHeight="1" x14ac:dyDescent="0.2"/>
    <row r="317" ht="12.95" customHeight="1" x14ac:dyDescent="0.2"/>
    <row r="318" ht="12.95" customHeight="1" x14ac:dyDescent="0.2"/>
    <row r="319" ht="12.95" customHeight="1" x14ac:dyDescent="0.2"/>
    <row r="320" ht="12.95" customHeight="1" x14ac:dyDescent="0.2"/>
    <row r="321" ht="12.95" customHeight="1" x14ac:dyDescent="0.2"/>
    <row r="322" ht="12.95" customHeight="1" x14ac:dyDescent="0.2"/>
    <row r="323" ht="12.95" customHeight="1" x14ac:dyDescent="0.2"/>
    <row r="324" ht="12.95" customHeight="1" x14ac:dyDescent="0.2"/>
    <row r="325" ht="12.95" customHeight="1" x14ac:dyDescent="0.2"/>
    <row r="326" ht="12.95" customHeight="1" x14ac:dyDescent="0.2"/>
    <row r="327" ht="12.95" customHeight="1" x14ac:dyDescent="0.2"/>
    <row r="328" ht="12.95" customHeight="1" x14ac:dyDescent="0.2"/>
    <row r="329" ht="12.95" customHeight="1" x14ac:dyDescent="0.2"/>
    <row r="330" ht="12.95" customHeight="1" x14ac:dyDescent="0.2"/>
    <row r="331" ht="12.95" customHeight="1" x14ac:dyDescent="0.2"/>
    <row r="332" ht="12.95" customHeight="1" x14ac:dyDescent="0.2"/>
    <row r="333" ht="12.95" customHeight="1" x14ac:dyDescent="0.2"/>
    <row r="334" ht="12.95" customHeight="1" x14ac:dyDescent="0.2"/>
    <row r="335" ht="12.95" customHeight="1" x14ac:dyDescent="0.2"/>
    <row r="336" ht="12.95" customHeight="1" x14ac:dyDescent="0.2"/>
    <row r="337" ht="12.95" customHeight="1" x14ac:dyDescent="0.2"/>
    <row r="338" ht="12.95" customHeight="1" x14ac:dyDescent="0.2"/>
    <row r="339" ht="12.95" customHeight="1" x14ac:dyDescent="0.2"/>
    <row r="340" ht="12.95" customHeight="1" x14ac:dyDescent="0.2"/>
    <row r="341" ht="12.95" customHeight="1" x14ac:dyDescent="0.2"/>
    <row r="342" ht="12.95" customHeight="1" x14ac:dyDescent="0.2"/>
    <row r="343" ht="12.95" customHeight="1" x14ac:dyDescent="0.2"/>
    <row r="344" ht="12.95" customHeight="1" x14ac:dyDescent="0.2"/>
    <row r="345" ht="12.95" customHeight="1" x14ac:dyDescent="0.2"/>
    <row r="346" ht="12.95" customHeight="1" x14ac:dyDescent="0.2"/>
    <row r="347" ht="12.95" customHeight="1" x14ac:dyDescent="0.2"/>
    <row r="348" ht="12.95" customHeight="1" x14ac:dyDescent="0.2"/>
    <row r="349" ht="12.95" customHeight="1" x14ac:dyDescent="0.2"/>
    <row r="350" ht="12.95" customHeight="1" x14ac:dyDescent="0.2"/>
    <row r="351" ht="12.95" customHeight="1" x14ac:dyDescent="0.2"/>
    <row r="352" ht="12.95" customHeight="1" x14ac:dyDescent="0.2"/>
    <row r="353" ht="12.95" customHeight="1" x14ac:dyDescent="0.2"/>
    <row r="354" ht="12.95" customHeight="1" x14ac:dyDescent="0.2"/>
    <row r="355" ht="12.95" customHeight="1" x14ac:dyDescent="0.2"/>
    <row r="356" ht="12.95" customHeight="1" x14ac:dyDescent="0.2"/>
    <row r="357" ht="12.95" customHeight="1" x14ac:dyDescent="0.2"/>
    <row r="358" ht="12.95" customHeight="1" x14ac:dyDescent="0.2"/>
    <row r="359" ht="12.95" customHeight="1" x14ac:dyDescent="0.2"/>
    <row r="360" ht="12.95" customHeight="1" x14ac:dyDescent="0.2"/>
    <row r="361" ht="12.95" customHeight="1" x14ac:dyDescent="0.2"/>
    <row r="362" ht="12.95" customHeight="1" x14ac:dyDescent="0.2"/>
    <row r="363" ht="12.95" customHeight="1" x14ac:dyDescent="0.2"/>
    <row r="364" ht="12.95" customHeight="1" x14ac:dyDescent="0.2"/>
    <row r="365" ht="12.95" customHeight="1" x14ac:dyDescent="0.2"/>
    <row r="366" ht="12.95" customHeight="1" x14ac:dyDescent="0.2"/>
    <row r="367" ht="12.95" customHeight="1" x14ac:dyDescent="0.2"/>
    <row r="368" ht="12.95" customHeight="1" x14ac:dyDescent="0.2"/>
    <row r="369" ht="12.95" customHeight="1" x14ac:dyDescent="0.2"/>
    <row r="370" ht="12.95" customHeight="1" x14ac:dyDescent="0.2"/>
    <row r="371" ht="12.95" customHeight="1" x14ac:dyDescent="0.2"/>
    <row r="372" ht="12.95" customHeight="1" x14ac:dyDescent="0.2"/>
    <row r="373" ht="12.95" customHeight="1" x14ac:dyDescent="0.2"/>
    <row r="374" ht="12.95" customHeight="1" x14ac:dyDescent="0.2"/>
    <row r="375" ht="12.95" customHeight="1" x14ac:dyDescent="0.2"/>
    <row r="376" ht="12.95" customHeight="1" x14ac:dyDescent="0.2"/>
    <row r="377" ht="12.95" customHeight="1" x14ac:dyDescent="0.2"/>
    <row r="378" ht="12.95" customHeight="1" x14ac:dyDescent="0.2"/>
    <row r="379" ht="12.95" customHeight="1" x14ac:dyDescent="0.2"/>
    <row r="380" ht="12.95" customHeight="1" x14ac:dyDescent="0.2"/>
    <row r="381" ht="12.95" customHeight="1" x14ac:dyDescent="0.2"/>
    <row r="382" ht="12.95" customHeight="1" x14ac:dyDescent="0.2"/>
    <row r="383" ht="12.95" customHeight="1" x14ac:dyDescent="0.2"/>
    <row r="384" ht="12.95" customHeight="1" x14ac:dyDescent="0.2"/>
    <row r="385" ht="12.95" customHeight="1" x14ac:dyDescent="0.2"/>
    <row r="386" ht="12.95" customHeight="1" x14ac:dyDescent="0.2"/>
    <row r="387" ht="12.95" customHeight="1" x14ac:dyDescent="0.2"/>
    <row r="388" ht="12.95" customHeight="1" x14ac:dyDescent="0.2"/>
    <row r="389" ht="12.95" customHeight="1" x14ac:dyDescent="0.2"/>
    <row r="390" ht="12.95" customHeight="1" x14ac:dyDescent="0.2"/>
    <row r="391" ht="12.95" customHeight="1" x14ac:dyDescent="0.2"/>
    <row r="392" ht="12.95" customHeight="1" x14ac:dyDescent="0.2"/>
    <row r="393" ht="12.95" customHeight="1" x14ac:dyDescent="0.2"/>
    <row r="394" ht="12.95" customHeight="1" x14ac:dyDescent="0.2"/>
    <row r="395" ht="12.95" customHeight="1" x14ac:dyDescent="0.2"/>
    <row r="396" ht="12.95" customHeight="1" x14ac:dyDescent="0.2"/>
    <row r="397" ht="12.95" customHeight="1" x14ac:dyDescent="0.2"/>
    <row r="398" ht="12.95" customHeight="1" x14ac:dyDescent="0.2"/>
    <row r="399" ht="12.95" customHeight="1" x14ac:dyDescent="0.2"/>
    <row r="400" ht="12.95" customHeight="1" x14ac:dyDescent="0.2"/>
    <row r="401" ht="12.95" customHeight="1" x14ac:dyDescent="0.2"/>
    <row r="402" ht="12.95" customHeight="1" x14ac:dyDescent="0.2"/>
    <row r="403" ht="12.95" customHeight="1" x14ac:dyDescent="0.2"/>
    <row r="404" ht="12.95" customHeight="1" x14ac:dyDescent="0.2"/>
    <row r="405" ht="12.95" customHeight="1" x14ac:dyDescent="0.2"/>
    <row r="406" ht="12.95" customHeight="1" x14ac:dyDescent="0.2"/>
    <row r="407" ht="12.95" customHeight="1" x14ac:dyDescent="0.2"/>
    <row r="408" ht="12.95" customHeight="1" x14ac:dyDescent="0.2"/>
    <row r="409" ht="12.95" customHeight="1" x14ac:dyDescent="0.2"/>
    <row r="410" ht="12.95" customHeight="1" x14ac:dyDescent="0.2"/>
    <row r="411" ht="12.95" customHeight="1" x14ac:dyDescent="0.2"/>
    <row r="412" ht="12.95" customHeight="1" x14ac:dyDescent="0.2"/>
    <row r="413" ht="12.95" customHeight="1" x14ac:dyDescent="0.2"/>
    <row r="414" ht="12.95" customHeight="1" x14ac:dyDescent="0.2"/>
    <row r="415" ht="12.95" customHeight="1" x14ac:dyDescent="0.2"/>
    <row r="416" ht="12.95" customHeight="1" x14ac:dyDescent="0.2"/>
    <row r="417" ht="12.95" customHeight="1" x14ac:dyDescent="0.2"/>
    <row r="418" ht="12.95" customHeight="1" x14ac:dyDescent="0.2"/>
    <row r="419" ht="12.95" customHeight="1" x14ac:dyDescent="0.2"/>
    <row r="420" ht="12.95" customHeight="1" x14ac:dyDescent="0.2"/>
    <row r="421" ht="12.95" customHeight="1" x14ac:dyDescent="0.2"/>
    <row r="422" ht="12.95" customHeight="1" x14ac:dyDescent="0.2"/>
    <row r="423" ht="12.95" customHeight="1" x14ac:dyDescent="0.2"/>
    <row r="424" ht="12.95" customHeight="1" x14ac:dyDescent="0.2"/>
    <row r="425" ht="12.95" customHeight="1" x14ac:dyDescent="0.2"/>
    <row r="426" ht="12.95" customHeight="1" x14ac:dyDescent="0.2"/>
    <row r="427" ht="12.95" customHeight="1" x14ac:dyDescent="0.2"/>
    <row r="428" ht="12.95" customHeight="1" x14ac:dyDescent="0.2"/>
    <row r="429" ht="12.95" customHeight="1" x14ac:dyDescent="0.2"/>
    <row r="430" ht="12.95" customHeight="1" x14ac:dyDescent="0.2"/>
    <row r="431" ht="12.95" customHeight="1" x14ac:dyDescent="0.2"/>
    <row r="432" ht="12.95" customHeight="1" x14ac:dyDescent="0.2"/>
    <row r="433" ht="12.95" customHeight="1" x14ac:dyDescent="0.2"/>
    <row r="434" ht="12.95" customHeight="1" x14ac:dyDescent="0.2"/>
    <row r="435" ht="12.95" customHeight="1" x14ac:dyDescent="0.2"/>
    <row r="436" ht="12.95" customHeight="1" x14ac:dyDescent="0.2"/>
    <row r="437" ht="12.95" customHeight="1" x14ac:dyDescent="0.2"/>
    <row r="438" ht="12.95" customHeight="1" x14ac:dyDescent="0.2"/>
    <row r="439" ht="12.95" customHeight="1" x14ac:dyDescent="0.2"/>
    <row r="440" ht="12.95" customHeight="1" x14ac:dyDescent="0.2"/>
    <row r="441" ht="12.95" customHeight="1" x14ac:dyDescent="0.2"/>
    <row r="442" ht="12.95" customHeight="1" x14ac:dyDescent="0.2"/>
    <row r="443" ht="12.95" customHeight="1" x14ac:dyDescent="0.2"/>
    <row r="444" ht="12.95" customHeight="1" x14ac:dyDescent="0.2"/>
    <row r="445" ht="12.95" customHeight="1" x14ac:dyDescent="0.2"/>
    <row r="446" ht="12.95" customHeight="1" x14ac:dyDescent="0.2"/>
    <row r="447" ht="12.95" customHeight="1" x14ac:dyDescent="0.2"/>
    <row r="448" ht="12.95" customHeight="1" x14ac:dyDescent="0.2"/>
    <row r="449" ht="12.95" customHeight="1" x14ac:dyDescent="0.2"/>
    <row r="450" ht="12.95" customHeight="1" x14ac:dyDescent="0.2"/>
    <row r="451" ht="12.95" customHeight="1" x14ac:dyDescent="0.2"/>
    <row r="452" ht="12.95" customHeight="1" x14ac:dyDescent="0.2"/>
    <row r="453" ht="12.95" customHeight="1" x14ac:dyDescent="0.2"/>
    <row r="454" ht="12.95" customHeight="1" x14ac:dyDescent="0.2"/>
    <row r="455" ht="12.95" customHeight="1" x14ac:dyDescent="0.2"/>
    <row r="456" ht="12.95" customHeight="1" x14ac:dyDescent="0.2"/>
    <row r="457" ht="12.95" customHeight="1" x14ac:dyDescent="0.2"/>
    <row r="458" ht="12.95" customHeight="1" x14ac:dyDescent="0.2"/>
    <row r="459" ht="12.95" customHeight="1" x14ac:dyDescent="0.2"/>
    <row r="460" ht="12.95" customHeight="1" x14ac:dyDescent="0.2"/>
    <row r="461" ht="12.95" customHeight="1" x14ac:dyDescent="0.2"/>
    <row r="462" ht="12.95" customHeight="1" x14ac:dyDescent="0.2"/>
    <row r="463" ht="12.95" customHeight="1" x14ac:dyDescent="0.2"/>
    <row r="464" ht="12.95" customHeight="1" x14ac:dyDescent="0.2"/>
    <row r="465" ht="12.95" customHeight="1" x14ac:dyDescent="0.2"/>
    <row r="466" ht="12.95" customHeight="1" x14ac:dyDescent="0.2"/>
    <row r="467" ht="12.95" customHeight="1" x14ac:dyDescent="0.2"/>
    <row r="468" ht="12.95" customHeight="1" x14ac:dyDescent="0.2"/>
    <row r="469" ht="12.95" customHeight="1" x14ac:dyDescent="0.2"/>
    <row r="470" ht="12.95" customHeight="1" x14ac:dyDescent="0.2"/>
    <row r="471" ht="12.95" customHeight="1" x14ac:dyDescent="0.2"/>
    <row r="472" ht="12.95" customHeight="1" x14ac:dyDescent="0.2"/>
    <row r="473" ht="12.95" customHeight="1" x14ac:dyDescent="0.2"/>
    <row r="474" ht="12.95" customHeight="1" x14ac:dyDescent="0.2"/>
    <row r="475" ht="12.95" customHeight="1" x14ac:dyDescent="0.2"/>
    <row r="476" ht="12.95" customHeight="1" x14ac:dyDescent="0.2"/>
    <row r="477" ht="12.95" customHeight="1" x14ac:dyDescent="0.2"/>
    <row r="478" ht="12.95" customHeight="1" x14ac:dyDescent="0.2"/>
    <row r="479" ht="12.95" customHeight="1" x14ac:dyDescent="0.2"/>
    <row r="480" ht="12.95" customHeight="1" x14ac:dyDescent="0.2"/>
    <row r="481" ht="12.95" customHeight="1" x14ac:dyDescent="0.2"/>
    <row r="482" ht="12.95" customHeight="1" x14ac:dyDescent="0.2"/>
    <row r="483" ht="12.95" customHeight="1" x14ac:dyDescent="0.2"/>
    <row r="484" ht="12.95" customHeight="1" x14ac:dyDescent="0.2"/>
    <row r="485" ht="12.95" customHeight="1" x14ac:dyDescent="0.2"/>
    <row r="486" ht="12.95" customHeight="1" x14ac:dyDescent="0.2"/>
    <row r="487" ht="12.95" customHeight="1" x14ac:dyDescent="0.2"/>
    <row r="488" ht="12.95" customHeight="1" x14ac:dyDescent="0.2"/>
    <row r="489" ht="12.95" customHeight="1" x14ac:dyDescent="0.2"/>
    <row r="490" ht="12.95" customHeight="1" x14ac:dyDescent="0.2"/>
    <row r="491" ht="12.95" customHeight="1" x14ac:dyDescent="0.2"/>
    <row r="492" ht="12.95" customHeight="1" x14ac:dyDescent="0.2"/>
    <row r="493" ht="12.95" customHeight="1" x14ac:dyDescent="0.2"/>
    <row r="494" ht="12.95" customHeight="1" x14ac:dyDescent="0.2"/>
    <row r="495" ht="12.95" customHeight="1" x14ac:dyDescent="0.2"/>
    <row r="496" ht="12.95" customHeight="1" x14ac:dyDescent="0.2"/>
    <row r="497" ht="12.95" customHeight="1" x14ac:dyDescent="0.2"/>
    <row r="498" ht="12.95" customHeight="1" x14ac:dyDescent="0.2"/>
    <row r="499" ht="12.95" customHeight="1" x14ac:dyDescent="0.2"/>
    <row r="500" ht="12.95" customHeight="1" x14ac:dyDescent="0.2"/>
    <row r="501" ht="12.95" customHeight="1" x14ac:dyDescent="0.2"/>
    <row r="502" ht="12.95" customHeight="1" x14ac:dyDescent="0.2"/>
    <row r="503" ht="12.95" customHeight="1" x14ac:dyDescent="0.2"/>
    <row r="504" ht="12.95" customHeight="1" x14ac:dyDescent="0.2"/>
    <row r="505" ht="12.95" customHeight="1" x14ac:dyDescent="0.2"/>
    <row r="506" ht="12.95" customHeight="1" x14ac:dyDescent="0.2"/>
    <row r="507" ht="12.95" customHeight="1" x14ac:dyDescent="0.2"/>
    <row r="508" ht="12.95" customHeight="1" x14ac:dyDescent="0.2"/>
    <row r="509" ht="12.95" customHeight="1" x14ac:dyDescent="0.2"/>
    <row r="510" ht="12.95" customHeight="1" x14ac:dyDescent="0.2"/>
    <row r="511" ht="12.95" customHeight="1" x14ac:dyDescent="0.2"/>
    <row r="512" ht="12.95" customHeight="1" x14ac:dyDescent="0.2"/>
    <row r="513" ht="12.95" customHeight="1" x14ac:dyDescent="0.2"/>
    <row r="514" ht="12.95" customHeight="1" x14ac:dyDescent="0.2"/>
    <row r="515" ht="12.95" customHeight="1" x14ac:dyDescent="0.2"/>
    <row r="516" ht="12.95" customHeight="1" x14ac:dyDescent="0.2"/>
    <row r="517" ht="12.95" customHeight="1" x14ac:dyDescent="0.2"/>
    <row r="518" ht="12.95" customHeight="1" x14ac:dyDescent="0.2"/>
    <row r="519" ht="12.95" customHeight="1" x14ac:dyDescent="0.2"/>
    <row r="520" ht="12.95" customHeight="1" x14ac:dyDescent="0.2"/>
    <row r="521" ht="12.95" customHeight="1" x14ac:dyDescent="0.2"/>
    <row r="522" ht="12.95" customHeight="1" x14ac:dyDescent="0.2"/>
    <row r="523" ht="12.95" customHeight="1" x14ac:dyDescent="0.2"/>
    <row r="524" ht="12.95" customHeight="1" x14ac:dyDescent="0.2"/>
    <row r="525" ht="12.95" customHeight="1" x14ac:dyDescent="0.2"/>
    <row r="526" ht="12.95" customHeight="1" x14ac:dyDescent="0.2"/>
    <row r="527" ht="12.95" customHeight="1" x14ac:dyDescent="0.2"/>
    <row r="528" ht="12.95" customHeight="1" x14ac:dyDescent="0.2"/>
    <row r="529" ht="12.95" customHeight="1" x14ac:dyDescent="0.2"/>
    <row r="530" ht="12.95" customHeight="1" x14ac:dyDescent="0.2"/>
    <row r="531" ht="12.95" customHeight="1" x14ac:dyDescent="0.2"/>
    <row r="532" ht="12.95" customHeight="1" x14ac:dyDescent="0.2"/>
    <row r="533" ht="12.95" customHeight="1" x14ac:dyDescent="0.2"/>
    <row r="534" ht="12.95" customHeight="1" x14ac:dyDescent="0.2"/>
    <row r="535" ht="12.95" customHeight="1" x14ac:dyDescent="0.2"/>
    <row r="536" ht="12.95" customHeight="1" x14ac:dyDescent="0.2"/>
    <row r="537" ht="12.95" customHeight="1" x14ac:dyDescent="0.2"/>
    <row r="538" ht="12.95" customHeight="1" x14ac:dyDescent="0.2"/>
    <row r="539" ht="12.95" customHeight="1" x14ac:dyDescent="0.2"/>
    <row r="540" ht="12.95" customHeight="1" x14ac:dyDescent="0.2"/>
    <row r="541" ht="12.95" customHeight="1" x14ac:dyDescent="0.2"/>
    <row r="542" ht="12.95" customHeight="1" x14ac:dyDescent="0.2"/>
    <row r="543" ht="12.95" customHeight="1" x14ac:dyDescent="0.2"/>
    <row r="544" ht="12.95" customHeight="1" x14ac:dyDescent="0.2"/>
    <row r="545" ht="12.95" customHeight="1" x14ac:dyDescent="0.2"/>
    <row r="546" ht="12.95" customHeight="1" x14ac:dyDescent="0.2"/>
    <row r="547" ht="12.95" customHeight="1" x14ac:dyDescent="0.2"/>
    <row r="548" ht="12.95" customHeight="1" x14ac:dyDescent="0.2"/>
    <row r="549" ht="12.95" customHeight="1" x14ac:dyDescent="0.2"/>
    <row r="550" ht="12.95" customHeight="1" x14ac:dyDescent="0.2"/>
    <row r="551" ht="12.95" customHeight="1" x14ac:dyDescent="0.2"/>
    <row r="552" ht="12.95" customHeight="1" x14ac:dyDescent="0.2"/>
    <row r="553" ht="12.95" customHeight="1" x14ac:dyDescent="0.2"/>
    <row r="554" ht="12.95" customHeight="1" x14ac:dyDescent="0.2"/>
    <row r="555" ht="12.95" customHeight="1" x14ac:dyDescent="0.2"/>
    <row r="556" ht="12.95" customHeight="1" x14ac:dyDescent="0.2"/>
    <row r="557" ht="12.95" customHeight="1" x14ac:dyDescent="0.2"/>
    <row r="558" ht="12.95" customHeight="1" x14ac:dyDescent="0.2"/>
    <row r="559" ht="12.95" customHeight="1" x14ac:dyDescent="0.2"/>
    <row r="560" ht="12.95" customHeight="1" x14ac:dyDescent="0.2"/>
    <row r="561" ht="12.95" customHeight="1" x14ac:dyDescent="0.2"/>
    <row r="562" ht="12.95" customHeight="1" x14ac:dyDescent="0.2"/>
    <row r="563" ht="12.95" customHeight="1" x14ac:dyDescent="0.2"/>
    <row r="564" ht="12.95" customHeight="1" x14ac:dyDescent="0.2"/>
    <row r="565" ht="12.95" customHeight="1" x14ac:dyDescent="0.2"/>
    <row r="566" ht="12.95" customHeight="1" x14ac:dyDescent="0.2"/>
    <row r="567" ht="12.95" customHeight="1" x14ac:dyDescent="0.2"/>
    <row r="568" ht="12.95" customHeight="1" x14ac:dyDescent="0.2"/>
    <row r="569" ht="12.95" customHeight="1" x14ac:dyDescent="0.2"/>
    <row r="570" ht="12.95" customHeight="1" x14ac:dyDescent="0.2"/>
    <row r="571" ht="12.95" customHeight="1" x14ac:dyDescent="0.2"/>
    <row r="572" ht="12.95" customHeight="1" x14ac:dyDescent="0.2"/>
    <row r="573" ht="12.95" customHeight="1" x14ac:dyDescent="0.2"/>
    <row r="574" ht="12.95" customHeight="1" x14ac:dyDescent="0.2"/>
    <row r="575" ht="12.95" customHeight="1" x14ac:dyDescent="0.2"/>
    <row r="576" ht="12.95" customHeight="1" x14ac:dyDescent="0.2"/>
    <row r="577" ht="12.95" customHeight="1" x14ac:dyDescent="0.2"/>
    <row r="578" ht="12.95" customHeight="1" x14ac:dyDescent="0.2"/>
    <row r="579" ht="12.95" customHeight="1" x14ac:dyDescent="0.2"/>
    <row r="580" ht="12.95" customHeight="1" x14ac:dyDescent="0.2"/>
    <row r="581" ht="12.95" customHeight="1" x14ac:dyDescent="0.2"/>
    <row r="582" ht="12.95" customHeight="1" x14ac:dyDescent="0.2"/>
    <row r="583" ht="12.95" customHeight="1" x14ac:dyDescent="0.2"/>
    <row r="584" ht="12.95" customHeight="1" x14ac:dyDescent="0.2"/>
    <row r="585" ht="12.95" customHeight="1" x14ac:dyDescent="0.2"/>
    <row r="586" ht="12.95" customHeight="1" x14ac:dyDescent="0.2"/>
    <row r="587" ht="12.95" customHeight="1" x14ac:dyDescent="0.2"/>
    <row r="588" ht="12.95" customHeight="1" x14ac:dyDescent="0.2"/>
    <row r="589" ht="12.95" customHeight="1" x14ac:dyDescent="0.2"/>
    <row r="590" ht="12.95" customHeight="1" x14ac:dyDescent="0.2"/>
    <row r="591" ht="12.95" customHeight="1" x14ac:dyDescent="0.2"/>
    <row r="592" ht="12.95" customHeight="1" x14ac:dyDescent="0.2"/>
    <row r="593" ht="12.95" customHeight="1" x14ac:dyDescent="0.2"/>
    <row r="594" ht="12.95" customHeight="1" x14ac:dyDescent="0.2"/>
    <row r="595" ht="12.95" customHeight="1" x14ac:dyDescent="0.2"/>
    <row r="596" ht="12.95" customHeight="1" x14ac:dyDescent="0.2"/>
    <row r="597" ht="12.95" customHeight="1" x14ac:dyDescent="0.2"/>
    <row r="598" ht="12.95" customHeight="1" x14ac:dyDescent="0.2"/>
    <row r="599" ht="12.95" customHeight="1" x14ac:dyDescent="0.2"/>
    <row r="600" ht="12.95" customHeight="1" x14ac:dyDescent="0.2"/>
    <row r="601" ht="12.95" customHeight="1" x14ac:dyDescent="0.2"/>
    <row r="602" ht="12.95" customHeight="1" x14ac:dyDescent="0.2"/>
    <row r="603" ht="12.95" customHeight="1" x14ac:dyDescent="0.2"/>
    <row r="604" ht="12.95" customHeight="1" x14ac:dyDescent="0.2"/>
    <row r="605" ht="12.95" customHeight="1" x14ac:dyDescent="0.2"/>
    <row r="606" ht="12.95" customHeight="1" x14ac:dyDescent="0.2"/>
    <row r="607" ht="12.95" customHeight="1" x14ac:dyDescent="0.2"/>
    <row r="608" ht="12.95" customHeight="1" x14ac:dyDescent="0.2"/>
    <row r="609" ht="12.95" customHeight="1" x14ac:dyDescent="0.2"/>
    <row r="610" ht="12.95" customHeight="1" x14ac:dyDescent="0.2"/>
    <row r="611" ht="12.95" customHeight="1" x14ac:dyDescent="0.2"/>
    <row r="612" ht="12.95" customHeight="1" x14ac:dyDescent="0.2"/>
    <row r="613" ht="12.95" customHeight="1" x14ac:dyDescent="0.2"/>
    <row r="614" ht="12.95" customHeight="1" x14ac:dyDescent="0.2"/>
    <row r="615" ht="12.95" customHeight="1" x14ac:dyDescent="0.2"/>
    <row r="616" ht="12.95" customHeight="1" x14ac:dyDescent="0.2"/>
    <row r="617" ht="12.95" customHeight="1" x14ac:dyDescent="0.2"/>
    <row r="618" ht="12.95" customHeight="1" x14ac:dyDescent="0.2"/>
    <row r="619" ht="12.95" customHeight="1" x14ac:dyDescent="0.2"/>
    <row r="620" ht="12.95" customHeight="1" x14ac:dyDescent="0.2"/>
    <row r="621" ht="12.95" customHeight="1" x14ac:dyDescent="0.2"/>
    <row r="622" ht="12.95" customHeight="1" x14ac:dyDescent="0.2"/>
    <row r="623" ht="12.95" customHeight="1" x14ac:dyDescent="0.2"/>
    <row r="624" ht="12.95" customHeight="1" x14ac:dyDescent="0.2"/>
    <row r="625" ht="12.95" customHeight="1" x14ac:dyDescent="0.2"/>
    <row r="626" ht="12.95" customHeight="1" x14ac:dyDescent="0.2"/>
    <row r="627" ht="12.95" customHeight="1" x14ac:dyDescent="0.2"/>
    <row r="628" ht="12.95" customHeight="1" x14ac:dyDescent="0.2"/>
    <row r="629" ht="12.95" customHeight="1" x14ac:dyDescent="0.2"/>
    <row r="630" ht="12.95" customHeight="1" x14ac:dyDescent="0.2"/>
    <row r="631" ht="12.95" customHeight="1" x14ac:dyDescent="0.2"/>
    <row r="632" ht="12.95" customHeight="1" x14ac:dyDescent="0.2"/>
    <row r="633" ht="12.95" customHeight="1" x14ac:dyDescent="0.2"/>
    <row r="634" ht="12.95" customHeight="1" x14ac:dyDescent="0.2"/>
    <row r="635" ht="12.95" customHeight="1" x14ac:dyDescent="0.2"/>
    <row r="636" ht="12.95" customHeight="1" x14ac:dyDescent="0.2"/>
    <row r="637" ht="12.95" customHeight="1" x14ac:dyDescent="0.2"/>
    <row r="638" ht="12.95" customHeight="1" x14ac:dyDescent="0.2"/>
    <row r="639" ht="12.95" customHeight="1" x14ac:dyDescent="0.2"/>
    <row r="640" ht="12.95" customHeight="1" x14ac:dyDescent="0.2"/>
    <row r="641" ht="12.95" customHeight="1" x14ac:dyDescent="0.2"/>
    <row r="642" ht="12.95" customHeight="1" x14ac:dyDescent="0.2"/>
    <row r="643" ht="12.95" customHeight="1" x14ac:dyDescent="0.2"/>
    <row r="644" ht="12.95" customHeight="1" x14ac:dyDescent="0.2"/>
    <row r="645" ht="12.95" customHeight="1" x14ac:dyDescent="0.2"/>
    <row r="646" ht="12.95" customHeight="1" x14ac:dyDescent="0.2"/>
    <row r="647" ht="12.95" customHeight="1" x14ac:dyDescent="0.2"/>
    <row r="648" ht="12.95" customHeight="1" x14ac:dyDescent="0.2"/>
    <row r="649" ht="12.95" customHeight="1" x14ac:dyDescent="0.2"/>
    <row r="650" ht="12.95" customHeight="1" x14ac:dyDescent="0.2"/>
    <row r="651" ht="12.95" customHeight="1" x14ac:dyDescent="0.2"/>
    <row r="652" ht="12.95" customHeight="1" x14ac:dyDescent="0.2"/>
    <row r="653" ht="12.95" customHeight="1" x14ac:dyDescent="0.2"/>
    <row r="654" ht="12.95" customHeight="1" x14ac:dyDescent="0.2"/>
    <row r="655" ht="12.95" customHeight="1" x14ac:dyDescent="0.2"/>
    <row r="656" ht="12.95" customHeight="1" x14ac:dyDescent="0.2"/>
    <row r="657" ht="12.95" customHeight="1" x14ac:dyDescent="0.2"/>
    <row r="658" ht="12.95" customHeight="1" x14ac:dyDescent="0.2"/>
    <row r="659" ht="12.95" customHeight="1" x14ac:dyDescent="0.2"/>
    <row r="660" ht="12.95" customHeight="1" x14ac:dyDescent="0.2"/>
    <row r="661" ht="12.95" customHeight="1" x14ac:dyDescent="0.2"/>
    <row r="662" ht="12.95" customHeight="1" x14ac:dyDescent="0.2"/>
    <row r="663" ht="12.95" customHeight="1" x14ac:dyDescent="0.2"/>
    <row r="664" ht="12.95" customHeight="1" x14ac:dyDescent="0.2"/>
  </sheetData>
  <mergeCells count="21">
    <mergeCell ref="M2:O2"/>
    <mergeCell ref="A50:A51"/>
    <mergeCell ref="A5:O5"/>
    <mergeCell ref="A6:O6"/>
    <mergeCell ref="M3:O3"/>
    <mergeCell ref="E4:F4"/>
    <mergeCell ref="A52:A53"/>
    <mergeCell ref="M7:O7"/>
    <mergeCell ref="C7:C8"/>
    <mergeCell ref="B7:B8"/>
    <mergeCell ref="A35:A36"/>
    <mergeCell ref="A37:A38"/>
    <mergeCell ref="A27:A29"/>
    <mergeCell ref="D7:L7"/>
    <mergeCell ref="A39:A40"/>
    <mergeCell ref="A41:A42"/>
    <mergeCell ref="A7:A8"/>
    <mergeCell ref="A33:A34"/>
    <mergeCell ref="A43:A44"/>
    <mergeCell ref="A48:A49"/>
    <mergeCell ref="A45:A47"/>
  </mergeCells>
  <phoneticPr fontId="0" type="noConversion"/>
  <printOptions horizontalCentered="1"/>
  <pageMargins left="0" right="0" top="0.78740157480314965" bottom="0" header="0" footer="0"/>
  <pageSetup paperSize="9" scale="71" fitToHeight="0" orientation="landscape" verticalDpi="300" r:id="rId1"/>
  <headerFooter alignWithMargins="0"/>
  <rowBreaks count="2" manualBreakCount="2">
    <brk id="31" max="14" man="1"/>
    <brk id="55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AK520"/>
  <sheetViews>
    <sheetView view="pageBreakPreview" topLeftCell="A2" zoomScale="106" zoomScaleSheetLayoutView="106" workbookViewId="0">
      <pane xSplit="3" ySplit="7" topLeftCell="D9" activePane="bottomRight" state="frozen"/>
      <selection activeCell="A2" sqref="A2"/>
      <selection pane="topRight" activeCell="D2" sqref="D2"/>
      <selection pane="bottomLeft" activeCell="A11" sqref="A11"/>
      <selection pane="bottomRight" activeCell="D13" sqref="D13:O19"/>
    </sheetView>
  </sheetViews>
  <sheetFormatPr defaultRowHeight="12.75" outlineLevelRow="1" x14ac:dyDescent="0.2"/>
  <cols>
    <col min="1" max="1" width="7.42578125" style="34" customWidth="1"/>
    <col min="2" max="2" width="67.85546875" style="37" customWidth="1"/>
    <col min="3" max="3" width="12.7109375" style="2" customWidth="1"/>
    <col min="4" max="11" width="9.7109375" style="14" customWidth="1"/>
    <col min="12" max="13" width="10.42578125" style="14" customWidth="1"/>
    <col min="14" max="15" width="9.7109375" style="14" customWidth="1"/>
    <col min="16" max="16" width="10.140625" style="13" customWidth="1"/>
    <col min="17" max="16384" width="9.140625" style="13"/>
  </cols>
  <sheetData>
    <row r="1" spans="1:37" ht="20.100000000000001" hidden="1" customHeight="1" x14ac:dyDescent="0.2"/>
    <row r="2" spans="1:37" ht="20.100000000000001" customHeight="1" x14ac:dyDescent="0.3">
      <c r="M2" s="232"/>
      <c r="N2" s="232"/>
      <c r="O2" s="232"/>
    </row>
    <row r="3" spans="1:37" ht="20.100000000000001" customHeight="1" x14ac:dyDescent="0.3">
      <c r="A3" s="189"/>
      <c r="B3" s="213"/>
      <c r="C3" s="191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4" t="s">
        <v>69</v>
      </c>
      <c r="O3" s="206"/>
    </row>
    <row r="4" spans="1:37" ht="20.100000000000001" customHeight="1" x14ac:dyDescent="0.3">
      <c r="A4" s="189"/>
      <c r="B4" s="213"/>
      <c r="C4" s="191"/>
      <c r="D4" s="193"/>
      <c r="E4" s="344" t="s">
        <v>174</v>
      </c>
      <c r="F4" s="344"/>
      <c r="G4" s="193"/>
      <c r="H4" s="193"/>
      <c r="I4" s="193"/>
      <c r="J4" s="193"/>
      <c r="K4" s="193"/>
      <c r="L4" s="193"/>
      <c r="M4" s="95"/>
      <c r="N4" s="193"/>
      <c r="O4" s="206"/>
    </row>
    <row r="5" spans="1:37" ht="20.100000000000001" customHeight="1" x14ac:dyDescent="0.2">
      <c r="A5" s="327" t="s">
        <v>179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81"/>
    </row>
    <row r="6" spans="1:37" s="22" customFormat="1" ht="36.75" customHeight="1" x14ac:dyDescent="0.2">
      <c r="A6" s="330" t="s">
        <v>187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</row>
    <row r="7" spans="1:37" s="15" customFormat="1" ht="18.75" customHeight="1" x14ac:dyDescent="0.2">
      <c r="A7" s="333" t="s">
        <v>0</v>
      </c>
      <c r="B7" s="333" t="s">
        <v>1</v>
      </c>
      <c r="C7" s="333" t="s">
        <v>2</v>
      </c>
      <c r="D7" s="333" t="s">
        <v>169</v>
      </c>
      <c r="E7" s="333"/>
      <c r="F7" s="333"/>
      <c r="G7" s="333"/>
      <c r="H7" s="333"/>
      <c r="I7" s="333"/>
      <c r="J7" s="333"/>
      <c r="K7" s="333"/>
      <c r="L7" s="333"/>
      <c r="M7" s="333" t="s">
        <v>184</v>
      </c>
      <c r="N7" s="333"/>
      <c r="O7" s="333"/>
      <c r="P7" s="30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s="15" customFormat="1" ht="78" customHeight="1" x14ac:dyDescent="0.2">
      <c r="A8" s="333"/>
      <c r="B8" s="333"/>
      <c r="C8" s="333"/>
      <c r="D8" s="58" t="s">
        <v>3</v>
      </c>
      <c r="E8" s="58" t="s">
        <v>4</v>
      </c>
      <c r="F8" s="58" t="s">
        <v>5</v>
      </c>
      <c r="G8" s="58" t="s">
        <v>6</v>
      </c>
      <c r="H8" s="58" t="s">
        <v>7</v>
      </c>
      <c r="I8" s="58" t="s">
        <v>8</v>
      </c>
      <c r="J8" s="58" t="s">
        <v>9</v>
      </c>
      <c r="K8" s="58" t="s">
        <v>10</v>
      </c>
      <c r="L8" s="58" t="s">
        <v>11</v>
      </c>
      <c r="M8" s="58" t="s">
        <v>12</v>
      </c>
      <c r="N8" s="58" t="s">
        <v>13</v>
      </c>
      <c r="O8" s="58" t="s">
        <v>14</v>
      </c>
    </row>
    <row r="9" spans="1:37" ht="18.75" customHeight="1" x14ac:dyDescent="0.3">
      <c r="A9" s="185" t="s">
        <v>15</v>
      </c>
      <c r="B9" s="59" t="s">
        <v>171</v>
      </c>
      <c r="C9" s="205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</row>
    <row r="10" spans="1:37" s="114" customFormat="1" ht="18.75" customHeight="1" x14ac:dyDescent="0.3">
      <c r="A10" s="185" t="s">
        <v>16</v>
      </c>
      <c r="B10" s="89" t="s">
        <v>159</v>
      </c>
      <c r="C10" s="199">
        <v>958.03801043901342</v>
      </c>
      <c r="D10" s="199">
        <v>70.753291811279837</v>
      </c>
      <c r="E10" s="199">
        <v>67.642045708567125</v>
      </c>
      <c r="F10" s="199">
        <v>64.3347598101861</v>
      </c>
      <c r="G10" s="199">
        <v>67.170502898941535</v>
      </c>
      <c r="H10" s="199">
        <v>65.416357372241293</v>
      </c>
      <c r="I10" s="199">
        <v>61.274115789473683</v>
      </c>
      <c r="J10" s="199">
        <v>71.664813105160121</v>
      </c>
      <c r="K10" s="199">
        <v>98.860546595409446</v>
      </c>
      <c r="L10" s="199">
        <v>101.45555281488051</v>
      </c>
      <c r="M10" s="199">
        <v>103.1113967538884</v>
      </c>
      <c r="N10" s="199">
        <v>98.136781989875828</v>
      </c>
      <c r="O10" s="199">
        <v>88.217845789109475</v>
      </c>
      <c r="P10" s="113"/>
    </row>
    <row r="11" spans="1:37" ht="18.75" customHeight="1" x14ac:dyDescent="0.3">
      <c r="A11" s="87" t="s">
        <v>34</v>
      </c>
      <c r="B11" s="88" t="s">
        <v>151</v>
      </c>
      <c r="C11" s="199">
        <v>730.1579999999999</v>
      </c>
      <c r="D11" s="200">
        <v>50.378999999999998</v>
      </c>
      <c r="E11" s="200">
        <v>43.040999999999997</v>
      </c>
      <c r="F11" s="200">
        <v>37.843000000000004</v>
      </c>
      <c r="G11" s="200">
        <v>39.817999999999998</v>
      </c>
      <c r="H11" s="200">
        <v>39.753</v>
      </c>
      <c r="I11" s="200">
        <v>38.738999999999997</v>
      </c>
      <c r="J11" s="200">
        <v>52.834000000000003</v>
      </c>
      <c r="K11" s="200">
        <v>84.135000000000005</v>
      </c>
      <c r="L11" s="200">
        <v>90.983999999999995</v>
      </c>
      <c r="M11" s="200">
        <v>94.977999999999994</v>
      </c>
      <c r="N11" s="200">
        <v>84.674999999999997</v>
      </c>
      <c r="O11" s="200">
        <v>72.978999999999999</v>
      </c>
      <c r="P11" s="23"/>
    </row>
    <row r="12" spans="1:37" ht="18.75" customHeight="1" x14ac:dyDescent="0.3">
      <c r="A12" s="187" t="s">
        <v>35</v>
      </c>
      <c r="B12" s="88" t="s">
        <v>160</v>
      </c>
      <c r="C12" s="199">
        <v>196.42700000000002</v>
      </c>
      <c r="D12" s="200">
        <v>18.617999999999999</v>
      </c>
      <c r="E12" s="200">
        <v>22.573999999999998</v>
      </c>
      <c r="F12" s="200">
        <v>24.178000000000001</v>
      </c>
      <c r="G12" s="200">
        <v>24.961000000000002</v>
      </c>
      <c r="H12" s="200">
        <v>23.316000000000003</v>
      </c>
      <c r="I12" s="200">
        <v>20.330999999999996</v>
      </c>
      <c r="J12" s="200">
        <v>16.306000000000001</v>
      </c>
      <c r="K12" s="200">
        <v>11.365</v>
      </c>
      <c r="L12" s="200">
        <v>6.9009999999999998</v>
      </c>
      <c r="M12" s="200">
        <v>4.9409999999999998</v>
      </c>
      <c r="N12" s="200">
        <v>10.311</v>
      </c>
      <c r="O12" s="200">
        <v>12.625000000000002</v>
      </c>
      <c r="P12" s="38"/>
    </row>
    <row r="13" spans="1:37" ht="18.75" customHeight="1" x14ac:dyDescent="0.3">
      <c r="A13" s="186" t="s">
        <v>36</v>
      </c>
      <c r="B13" s="60" t="s">
        <v>77</v>
      </c>
      <c r="C13" s="199">
        <v>26.405999999999999</v>
      </c>
      <c r="D13" s="236">
        <f>C13*6.73/100</f>
        <v>1.7771238</v>
      </c>
      <c r="E13" s="236">
        <f>C13*6.2/100</f>
        <v>1.6371719999999998</v>
      </c>
      <c r="F13" s="236">
        <f>C13*6.2/100</f>
        <v>1.6371719999999998</v>
      </c>
      <c r="G13" s="236">
        <f>C13*6.73/100</f>
        <v>1.7771238</v>
      </c>
      <c r="H13" s="236">
        <f>C13*6.47/100</f>
        <v>1.7084681999999998</v>
      </c>
      <c r="I13" s="236">
        <f>C13*5.6/100</f>
        <v>1.4787359999999998</v>
      </c>
      <c r="J13" s="236">
        <f>C13*7.09/100</f>
        <v>1.8721854</v>
      </c>
      <c r="K13" s="236">
        <f>C13*10.34/100</f>
        <v>2.7303803999999996</v>
      </c>
      <c r="L13" s="236">
        <f>C13*11.88/100</f>
        <v>3.1370328000000001</v>
      </c>
      <c r="M13" s="236">
        <f>C13*12.55/100</f>
        <v>3.3139530000000001</v>
      </c>
      <c r="N13" s="236">
        <f>C13*10.86/100</f>
        <v>2.8676916000000001</v>
      </c>
      <c r="O13" s="236">
        <f>C13*9.35/100</f>
        <v>2.4689609999999997</v>
      </c>
      <c r="P13" s="38"/>
    </row>
    <row r="14" spans="1:37" ht="18.75" customHeight="1" x14ac:dyDescent="0.3">
      <c r="A14" s="186" t="s">
        <v>37</v>
      </c>
      <c r="B14" s="60" t="s">
        <v>79</v>
      </c>
      <c r="C14" s="199">
        <v>0.12860000000000002</v>
      </c>
      <c r="D14" s="210">
        <v>1.6400000000000001E-2</v>
      </c>
      <c r="E14" s="210">
        <v>7.1000000000000004E-3</v>
      </c>
      <c r="F14" s="210">
        <v>7.6E-3</v>
      </c>
      <c r="G14" s="210">
        <v>2.8500000000000001E-2</v>
      </c>
      <c r="H14" s="210">
        <v>1.7999999999999999E-2</v>
      </c>
      <c r="I14" s="210">
        <v>7.7999999999999996E-3</v>
      </c>
      <c r="J14" s="210">
        <v>6.4000000000000003E-3</v>
      </c>
      <c r="K14" s="210">
        <v>7.9000000000000008E-3</v>
      </c>
      <c r="L14" s="210">
        <v>7.4999999999999997E-3</v>
      </c>
      <c r="M14" s="210">
        <v>8.0000000000000002E-3</v>
      </c>
      <c r="N14" s="210">
        <v>6.0000000000000001E-3</v>
      </c>
      <c r="O14" s="210">
        <v>7.4000000000000003E-3</v>
      </c>
      <c r="P14" s="38"/>
    </row>
    <row r="15" spans="1:37" s="1" customFormat="1" ht="18.75" customHeight="1" x14ac:dyDescent="0.3">
      <c r="A15" s="187" t="s">
        <v>17</v>
      </c>
      <c r="B15" s="89" t="s">
        <v>81</v>
      </c>
      <c r="C15" s="202"/>
      <c r="D15" s="201">
        <v>140.31532592836484</v>
      </c>
      <c r="E15" s="201">
        <v>129.70384407833524</v>
      </c>
      <c r="F15" s="201">
        <v>127.26053941890929</v>
      </c>
      <c r="G15" s="201">
        <v>128.55971971823942</v>
      </c>
      <c r="H15" s="201">
        <v>125.23108709786656</v>
      </c>
      <c r="I15" s="201">
        <v>121.25281954887217</v>
      </c>
      <c r="J15" s="201">
        <v>124.46128873581429</v>
      </c>
      <c r="K15" s="201">
        <v>153.43160091113265</v>
      </c>
      <c r="L15" s="201">
        <v>155.06147806931102</v>
      </c>
      <c r="M15" s="201">
        <v>154.50202670026815</v>
      </c>
      <c r="N15" s="201">
        <v>157.15629596246524</v>
      </c>
      <c r="O15" s="201">
        <v>144.14490206135389</v>
      </c>
    </row>
    <row r="16" spans="1:37" ht="18.75" customHeight="1" x14ac:dyDescent="0.3">
      <c r="A16" s="186" t="s">
        <v>60</v>
      </c>
      <c r="B16" s="61" t="s">
        <v>82</v>
      </c>
      <c r="C16" s="200"/>
      <c r="D16" s="203">
        <v>99.958333333333343</v>
      </c>
      <c r="E16" s="203">
        <v>82.644009216589865</v>
      </c>
      <c r="F16" s="203">
        <v>75.085317460317469</v>
      </c>
      <c r="G16" s="203">
        <v>76.455453149001542</v>
      </c>
      <c r="H16" s="203">
        <v>76.33064516129032</v>
      </c>
      <c r="I16" s="203">
        <v>76.863095238095227</v>
      </c>
      <c r="J16" s="203">
        <v>88.76680107526883</v>
      </c>
      <c r="K16" s="203">
        <v>129.83796296296296</v>
      </c>
      <c r="L16" s="203">
        <v>138.96627565982405</v>
      </c>
      <c r="M16" s="203">
        <v>141.84289127837513</v>
      </c>
      <c r="N16" s="203">
        <v>135.17720306513408</v>
      </c>
      <c r="O16" s="203">
        <v>115.4000632511069</v>
      </c>
    </row>
    <row r="17" spans="1:16" ht="18.75" customHeight="1" x14ac:dyDescent="0.3">
      <c r="A17" s="186" t="s">
        <v>61</v>
      </c>
      <c r="B17" s="61" t="s">
        <v>83</v>
      </c>
      <c r="C17" s="200"/>
      <c r="D17" s="203">
        <v>36.94047619047619</v>
      </c>
      <c r="E17" s="203">
        <v>43.344854070660524</v>
      </c>
      <c r="F17" s="203">
        <v>47.972222222222229</v>
      </c>
      <c r="G17" s="203">
        <v>47.928187403993867</v>
      </c>
      <c r="H17" s="203">
        <v>44.769585253456228</v>
      </c>
      <c r="I17" s="203">
        <v>40.339285714285708</v>
      </c>
      <c r="J17" s="203">
        <v>31.309523809523814</v>
      </c>
      <c r="K17" s="203">
        <v>17.937184343434343</v>
      </c>
      <c r="L17" s="203">
        <v>10.306152927120669</v>
      </c>
      <c r="M17" s="203">
        <v>7.3790322580645151</v>
      </c>
      <c r="N17" s="203">
        <v>16.46072796934866</v>
      </c>
      <c r="O17" s="203">
        <v>24.241551459293401</v>
      </c>
    </row>
    <row r="18" spans="1:16" ht="18.75" customHeight="1" x14ac:dyDescent="0.3">
      <c r="A18" s="186" t="s">
        <v>62</v>
      </c>
      <c r="B18" s="61" t="s">
        <v>78</v>
      </c>
      <c r="C18" s="200"/>
      <c r="D18" s="203">
        <v>2.4165164045553151</v>
      </c>
      <c r="E18" s="203">
        <v>2.7149807910848507</v>
      </c>
      <c r="F18" s="203">
        <v>3.2029997363695912</v>
      </c>
      <c r="G18" s="203">
        <v>3.1760791652440172</v>
      </c>
      <c r="H18" s="203">
        <v>3.1308566831200126</v>
      </c>
      <c r="I18" s="203">
        <v>3.0504385964912268</v>
      </c>
      <c r="J18" s="203">
        <v>3.3849638510216589</v>
      </c>
      <c r="K18" s="203">
        <v>4.6564536047353409</v>
      </c>
      <c r="L18" s="203">
        <v>4.7890494823662868</v>
      </c>
      <c r="M18" s="203">
        <v>4.2801031638285068</v>
      </c>
      <c r="N18" s="203">
        <v>4.5183649279825158</v>
      </c>
      <c r="O18" s="203">
        <v>3.5032873509535984</v>
      </c>
    </row>
    <row r="19" spans="1:16" ht="18.75" customHeight="1" x14ac:dyDescent="0.3">
      <c r="A19" s="186" t="s">
        <v>63</v>
      </c>
      <c r="B19" s="61" t="s">
        <v>164</v>
      </c>
      <c r="C19" s="200"/>
      <c r="D19" s="203">
        <v>1</v>
      </c>
      <c r="E19" s="203">
        <v>1</v>
      </c>
      <c r="F19" s="203">
        <v>1</v>
      </c>
      <c r="G19" s="203">
        <v>1</v>
      </c>
      <c r="H19" s="203">
        <v>1</v>
      </c>
      <c r="I19" s="203">
        <v>1</v>
      </c>
      <c r="J19" s="203">
        <v>1</v>
      </c>
      <c r="K19" s="203">
        <v>1</v>
      </c>
      <c r="L19" s="203">
        <v>1</v>
      </c>
      <c r="M19" s="203">
        <v>1</v>
      </c>
      <c r="N19" s="203">
        <v>1</v>
      </c>
      <c r="O19" s="203">
        <v>1</v>
      </c>
    </row>
    <row r="20" spans="1:16" ht="18.75" customHeight="1" outlineLevel="1" x14ac:dyDescent="0.3">
      <c r="A20" s="186"/>
      <c r="B20" s="61"/>
      <c r="C20" s="200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</row>
    <row r="21" spans="1:16" ht="18.75" customHeight="1" x14ac:dyDescent="0.3">
      <c r="A21" s="108" t="s">
        <v>18</v>
      </c>
      <c r="B21" s="89" t="s">
        <v>112</v>
      </c>
      <c r="C21" s="249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15"/>
    </row>
    <row r="22" spans="1:16" ht="18.75" customHeight="1" x14ac:dyDescent="0.3">
      <c r="A22" s="187" t="s">
        <v>19</v>
      </c>
      <c r="B22" s="90" t="s">
        <v>84</v>
      </c>
      <c r="C22" s="249">
        <v>359</v>
      </c>
      <c r="D22" s="211"/>
      <c r="E22" s="211">
        <v>10</v>
      </c>
      <c r="F22" s="211">
        <v>71</v>
      </c>
      <c r="G22" s="211">
        <v>104</v>
      </c>
      <c r="H22" s="211">
        <v>111</v>
      </c>
      <c r="I22" s="211">
        <v>63</v>
      </c>
      <c r="J22" s="211"/>
      <c r="K22" s="211"/>
      <c r="L22" s="211"/>
      <c r="M22" s="211"/>
      <c r="N22" s="211"/>
      <c r="O22" s="211"/>
    </row>
    <row r="23" spans="1:16" ht="18.75" customHeight="1" x14ac:dyDescent="0.3">
      <c r="A23" s="187" t="s">
        <v>49</v>
      </c>
      <c r="B23" s="61" t="s">
        <v>85</v>
      </c>
      <c r="C23" s="249">
        <v>1</v>
      </c>
      <c r="D23" s="211"/>
      <c r="E23" s="211"/>
      <c r="F23" s="211"/>
      <c r="G23" s="211">
        <v>1</v>
      </c>
      <c r="H23" s="211"/>
      <c r="I23" s="211"/>
      <c r="J23" s="211"/>
      <c r="K23" s="211"/>
      <c r="L23" s="211"/>
      <c r="M23" s="211"/>
      <c r="N23" s="211"/>
      <c r="O23" s="211"/>
      <c r="P23" s="15"/>
    </row>
    <row r="24" spans="1:16" ht="18.75" customHeight="1" x14ac:dyDescent="0.3">
      <c r="A24" s="187" t="s">
        <v>50</v>
      </c>
      <c r="B24" s="90" t="s">
        <v>146</v>
      </c>
      <c r="C24" s="249">
        <v>101</v>
      </c>
      <c r="D24" s="211"/>
      <c r="E24" s="211"/>
      <c r="F24" s="211">
        <v>20</v>
      </c>
      <c r="G24" s="211">
        <v>31</v>
      </c>
      <c r="H24" s="211">
        <v>31</v>
      </c>
      <c r="I24" s="211">
        <v>19</v>
      </c>
      <c r="J24" s="211"/>
      <c r="K24" s="211"/>
      <c r="L24" s="211"/>
      <c r="M24" s="211"/>
      <c r="N24" s="211"/>
      <c r="O24" s="211"/>
      <c r="P24" s="15"/>
    </row>
    <row r="25" spans="1:16" ht="18.75" customHeight="1" x14ac:dyDescent="0.3">
      <c r="A25" s="341" t="s">
        <v>51</v>
      </c>
      <c r="B25" s="90" t="s">
        <v>87</v>
      </c>
      <c r="C25" s="249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15"/>
    </row>
    <row r="26" spans="1:16" ht="18.75" customHeight="1" x14ac:dyDescent="0.3">
      <c r="A26" s="341"/>
      <c r="B26" s="251" t="s">
        <v>45</v>
      </c>
      <c r="C26" s="249">
        <v>257</v>
      </c>
      <c r="D26" s="211"/>
      <c r="E26" s="211">
        <v>10</v>
      </c>
      <c r="F26" s="211">
        <v>51</v>
      </c>
      <c r="G26" s="211">
        <v>72</v>
      </c>
      <c r="H26" s="211">
        <v>80</v>
      </c>
      <c r="I26" s="211">
        <v>44</v>
      </c>
      <c r="J26" s="211"/>
      <c r="K26" s="211"/>
      <c r="L26" s="211"/>
      <c r="M26" s="211"/>
      <c r="N26" s="211"/>
      <c r="O26" s="211"/>
      <c r="P26" s="15"/>
    </row>
    <row r="27" spans="1:16" ht="18.75" customHeight="1" x14ac:dyDescent="0.3">
      <c r="A27" s="341"/>
      <c r="B27" s="251" t="s">
        <v>46</v>
      </c>
      <c r="C27" s="249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15"/>
    </row>
    <row r="28" spans="1:16" ht="18.75" customHeight="1" outlineLevel="1" x14ac:dyDescent="0.3">
      <c r="A28" s="187"/>
      <c r="B28" s="251"/>
      <c r="C28" s="109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15"/>
    </row>
    <row r="29" spans="1:16" s="6" customFormat="1" ht="18.75" customHeight="1" x14ac:dyDescent="0.3">
      <c r="A29" s="108" t="s">
        <v>20</v>
      </c>
      <c r="B29" s="280" t="s">
        <v>153</v>
      </c>
      <c r="C29" s="109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1"/>
      <c r="O29" s="281"/>
    </row>
    <row r="30" spans="1:16" ht="18.75" customHeight="1" x14ac:dyDescent="0.3">
      <c r="A30" s="341" t="s">
        <v>21</v>
      </c>
      <c r="B30" s="90" t="s">
        <v>89</v>
      </c>
      <c r="C30" s="109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15"/>
    </row>
    <row r="31" spans="1:16" ht="18.75" customHeight="1" x14ac:dyDescent="0.3">
      <c r="A31" s="341"/>
      <c r="B31" s="251" t="s">
        <v>48</v>
      </c>
      <c r="C31" s="109">
        <v>89.350000000000009</v>
      </c>
      <c r="D31" s="254"/>
      <c r="E31" s="254"/>
      <c r="F31" s="254">
        <v>0.95</v>
      </c>
      <c r="G31" s="254">
        <v>1.2</v>
      </c>
      <c r="H31" s="254">
        <v>5.6</v>
      </c>
      <c r="I31" s="254">
        <v>16.5</v>
      </c>
      <c r="J31" s="254">
        <v>27.2</v>
      </c>
      <c r="K31" s="254">
        <v>22.2</v>
      </c>
      <c r="L31" s="254">
        <v>15.15</v>
      </c>
      <c r="M31" s="254">
        <v>0.55000000000000004</v>
      </c>
      <c r="N31" s="254"/>
      <c r="O31" s="254"/>
      <c r="P31" s="124"/>
    </row>
    <row r="32" spans="1:16" ht="18.75" customHeight="1" x14ac:dyDescent="0.3">
      <c r="A32" s="341" t="s">
        <v>22</v>
      </c>
      <c r="B32" s="61" t="s">
        <v>91</v>
      </c>
      <c r="C32" s="109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15"/>
    </row>
    <row r="33" spans="1:17" ht="18.75" customHeight="1" x14ac:dyDescent="0.3">
      <c r="A33" s="341"/>
      <c r="B33" s="251" t="s">
        <v>139</v>
      </c>
      <c r="C33" s="109">
        <v>0.114</v>
      </c>
      <c r="D33" s="254"/>
      <c r="E33" s="254"/>
      <c r="F33" s="254"/>
      <c r="G33" s="254"/>
      <c r="H33" s="254">
        <v>0.03</v>
      </c>
      <c r="I33" s="254">
        <v>0.05</v>
      </c>
      <c r="J33" s="254">
        <v>3.4000000000000002E-2</v>
      </c>
      <c r="K33" s="254"/>
      <c r="L33" s="254"/>
      <c r="M33" s="301"/>
      <c r="N33" s="254"/>
      <c r="O33" s="254"/>
      <c r="P33" s="124"/>
      <c r="Q33" s="25"/>
    </row>
    <row r="34" spans="1:17" ht="18.75" x14ac:dyDescent="0.3">
      <c r="A34" s="337" t="s">
        <v>23</v>
      </c>
      <c r="B34" s="251" t="s">
        <v>93</v>
      </c>
      <c r="C34" s="109"/>
      <c r="D34" s="254"/>
      <c r="E34" s="254"/>
      <c r="F34" s="254"/>
      <c r="G34" s="254"/>
      <c r="H34" s="254"/>
      <c r="I34" s="254"/>
      <c r="J34" s="254"/>
      <c r="K34" s="254"/>
      <c r="L34" s="254"/>
      <c r="M34" s="301"/>
      <c r="N34" s="254"/>
      <c r="O34" s="254"/>
      <c r="P34" s="124"/>
      <c r="Q34" s="25"/>
    </row>
    <row r="35" spans="1:17" ht="18.75" customHeight="1" x14ac:dyDescent="0.3">
      <c r="A35" s="337"/>
      <c r="B35" s="251" t="s">
        <v>67</v>
      </c>
      <c r="C35" s="109">
        <v>2.012</v>
      </c>
      <c r="D35" s="254"/>
      <c r="E35" s="254"/>
      <c r="F35" s="254"/>
      <c r="G35" s="254"/>
      <c r="H35" s="254">
        <v>0.20499999999999999</v>
      </c>
      <c r="I35" s="254">
        <v>0.35699999999999998</v>
      </c>
      <c r="J35" s="254">
        <v>0.7</v>
      </c>
      <c r="K35" s="254">
        <v>0.75</v>
      </c>
      <c r="L35" s="254"/>
      <c r="M35" s="254"/>
      <c r="N35" s="254"/>
      <c r="O35" s="254"/>
      <c r="P35" s="124"/>
      <c r="Q35" s="25"/>
    </row>
    <row r="36" spans="1:17" ht="18.75" x14ac:dyDescent="0.3">
      <c r="A36" s="341" t="s">
        <v>24</v>
      </c>
      <c r="B36" s="247" t="s">
        <v>96</v>
      </c>
      <c r="C36" s="109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15"/>
    </row>
    <row r="37" spans="1:17" ht="18.75" customHeight="1" x14ac:dyDescent="0.3">
      <c r="A37" s="341"/>
      <c r="B37" s="251" t="s">
        <v>139</v>
      </c>
      <c r="C37" s="109">
        <v>0.31000000000000005</v>
      </c>
      <c r="D37" s="254"/>
      <c r="E37" s="254"/>
      <c r="F37" s="254"/>
      <c r="G37" s="254"/>
      <c r="H37" s="254"/>
      <c r="I37" s="254"/>
      <c r="J37" s="257">
        <v>0.1</v>
      </c>
      <c r="K37" s="254">
        <v>0.11</v>
      </c>
      <c r="L37" s="254">
        <v>0.1</v>
      </c>
      <c r="M37" s="254"/>
      <c r="N37" s="254"/>
      <c r="O37" s="254"/>
      <c r="P37" s="15"/>
    </row>
    <row r="38" spans="1:17" ht="18.75" x14ac:dyDescent="0.3">
      <c r="A38" s="341" t="s">
        <v>25</v>
      </c>
      <c r="B38" s="90" t="s">
        <v>98</v>
      </c>
      <c r="C38" s="109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15"/>
    </row>
    <row r="39" spans="1:17" ht="18.75" customHeight="1" x14ac:dyDescent="0.3">
      <c r="A39" s="341"/>
      <c r="B39" s="251" t="s">
        <v>139</v>
      </c>
      <c r="C39" s="109">
        <v>13.82</v>
      </c>
      <c r="D39" s="254"/>
      <c r="E39" s="254"/>
      <c r="F39" s="254"/>
      <c r="G39" s="254"/>
      <c r="H39" s="254">
        <v>0.6</v>
      </c>
      <c r="I39" s="254">
        <v>1.96</v>
      </c>
      <c r="J39" s="254">
        <v>4.4000000000000004</v>
      </c>
      <c r="K39" s="254">
        <v>5.15</v>
      </c>
      <c r="L39" s="254">
        <v>1.71</v>
      </c>
      <c r="M39" s="254"/>
      <c r="N39" s="254"/>
      <c r="O39" s="254"/>
      <c r="P39" s="15"/>
    </row>
    <row r="40" spans="1:17" ht="18.75" x14ac:dyDescent="0.3">
      <c r="A40" s="341" t="s">
        <v>26</v>
      </c>
      <c r="B40" s="302" t="s">
        <v>103</v>
      </c>
      <c r="C40" s="109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15"/>
    </row>
    <row r="41" spans="1:17" ht="18.75" customHeight="1" x14ac:dyDescent="0.3">
      <c r="A41" s="341"/>
      <c r="B41" s="251" t="s">
        <v>139</v>
      </c>
      <c r="C41" s="109">
        <v>0.29799999999999999</v>
      </c>
      <c r="D41" s="254"/>
      <c r="E41" s="254"/>
      <c r="F41" s="254"/>
      <c r="G41" s="254"/>
      <c r="H41" s="254"/>
      <c r="I41" s="254"/>
      <c r="J41" s="283">
        <v>5.8200000000000002E-2</v>
      </c>
      <c r="K41" s="283">
        <v>5.96E-2</v>
      </c>
      <c r="L41" s="283">
        <v>6.08E-2</v>
      </c>
      <c r="M41" s="283">
        <v>6.08E-2</v>
      </c>
      <c r="N41" s="283">
        <v>5.8599999999999999E-2</v>
      </c>
      <c r="O41" s="254"/>
      <c r="P41" s="91"/>
    </row>
    <row r="42" spans="1:17" ht="18.75" x14ac:dyDescent="0.3">
      <c r="A42" s="341" t="s">
        <v>33</v>
      </c>
      <c r="B42" s="302" t="s">
        <v>105</v>
      </c>
      <c r="C42" s="109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15"/>
    </row>
    <row r="43" spans="1:17" ht="18.75" customHeight="1" x14ac:dyDescent="0.3">
      <c r="A43" s="341"/>
      <c r="B43" s="251" t="s">
        <v>139</v>
      </c>
      <c r="C43" s="109">
        <v>0.5</v>
      </c>
      <c r="D43" s="254"/>
      <c r="E43" s="254"/>
      <c r="F43" s="254"/>
      <c r="G43" s="254"/>
      <c r="H43" s="254">
        <v>7.6999999999999999E-2</v>
      </c>
      <c r="I43" s="254">
        <v>4.8000000000000001E-2</v>
      </c>
      <c r="J43" s="254">
        <v>7.6999999999999999E-2</v>
      </c>
      <c r="K43" s="254">
        <v>9.7000000000000003E-2</v>
      </c>
      <c r="L43" s="254">
        <v>9.7000000000000003E-2</v>
      </c>
      <c r="M43" s="254">
        <v>0.05</v>
      </c>
      <c r="N43" s="254">
        <v>5.3999999999999999E-2</v>
      </c>
      <c r="O43" s="254"/>
      <c r="P43" s="15"/>
    </row>
    <row r="44" spans="1:17" ht="18.75" x14ac:dyDescent="0.3">
      <c r="A44" s="341" t="s">
        <v>27</v>
      </c>
      <c r="B44" s="302" t="s">
        <v>111</v>
      </c>
      <c r="C44" s="109"/>
      <c r="D44" s="281"/>
      <c r="E44" s="281"/>
      <c r="F44" s="281"/>
      <c r="G44" s="281"/>
      <c r="H44" s="281"/>
      <c r="I44" s="281"/>
      <c r="J44" s="254"/>
      <c r="K44" s="254"/>
      <c r="L44" s="254"/>
      <c r="M44" s="254"/>
      <c r="N44" s="254"/>
      <c r="O44" s="254"/>
      <c r="P44" s="15"/>
    </row>
    <row r="45" spans="1:17" ht="18.75" customHeight="1" x14ac:dyDescent="0.3">
      <c r="A45" s="341"/>
      <c r="B45" s="251" t="s">
        <v>139</v>
      </c>
      <c r="C45" s="109">
        <v>8.0000000000000002E-3</v>
      </c>
      <c r="D45" s="254"/>
      <c r="E45" s="254"/>
      <c r="F45" s="254"/>
      <c r="G45" s="254"/>
      <c r="H45" s="254"/>
      <c r="I45" s="254"/>
      <c r="J45" s="254">
        <v>8.0000000000000002E-3</v>
      </c>
      <c r="K45" s="254"/>
      <c r="L45" s="254"/>
      <c r="M45" s="254"/>
      <c r="N45" s="254"/>
      <c r="O45" s="254"/>
      <c r="P45" s="15"/>
    </row>
    <row r="46" spans="1:17" ht="37.5" x14ac:dyDescent="0.3">
      <c r="A46" s="341" t="s">
        <v>28</v>
      </c>
      <c r="B46" s="60" t="s">
        <v>131</v>
      </c>
      <c r="C46" s="109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15"/>
    </row>
    <row r="47" spans="1:17" ht="18.75" customHeight="1" x14ac:dyDescent="0.3">
      <c r="A47" s="341"/>
      <c r="B47" s="251" t="s">
        <v>139</v>
      </c>
      <c r="C47" s="109">
        <v>0.46499999999999997</v>
      </c>
      <c r="D47" s="254"/>
      <c r="E47" s="254"/>
      <c r="F47" s="254"/>
      <c r="G47" s="254"/>
      <c r="H47" s="254"/>
      <c r="I47" s="254"/>
      <c r="J47" s="254"/>
      <c r="K47" s="254">
        <v>7.3999999999999996E-2</v>
      </c>
      <c r="L47" s="254">
        <v>0.10199999999999999</v>
      </c>
      <c r="M47" s="254">
        <v>0.11600000000000001</v>
      </c>
      <c r="N47" s="254">
        <v>0.10199999999999999</v>
      </c>
      <c r="O47" s="254">
        <v>7.0999999999999994E-2</v>
      </c>
      <c r="P47" s="15"/>
    </row>
    <row r="48" spans="1:17" ht="18.75" x14ac:dyDescent="0.3">
      <c r="A48" s="341" t="s">
        <v>29</v>
      </c>
      <c r="B48" s="274" t="s">
        <v>109</v>
      </c>
      <c r="C48" s="109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1"/>
      <c r="P48" s="15"/>
    </row>
    <row r="49" spans="1:16" ht="18.75" customHeight="1" x14ac:dyDescent="0.3">
      <c r="A49" s="341"/>
      <c r="B49" s="251" t="s">
        <v>139</v>
      </c>
      <c r="C49" s="109">
        <v>1.8360000000000001</v>
      </c>
      <c r="D49" s="254"/>
      <c r="E49" s="254"/>
      <c r="F49" s="254"/>
      <c r="G49" s="254">
        <v>0.33600000000000002</v>
      </c>
      <c r="H49" s="254">
        <v>0.75</v>
      </c>
      <c r="I49" s="254">
        <v>0.75</v>
      </c>
      <c r="J49" s="254"/>
      <c r="K49" s="254"/>
      <c r="L49" s="254"/>
      <c r="M49" s="254"/>
      <c r="N49" s="254"/>
      <c r="O49" s="254"/>
      <c r="P49" s="15"/>
    </row>
    <row r="50" spans="1:16" ht="37.5" x14ac:dyDescent="0.3">
      <c r="A50" s="341" t="s">
        <v>30</v>
      </c>
      <c r="B50" s="61" t="s">
        <v>135</v>
      </c>
      <c r="C50" s="109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15"/>
    </row>
    <row r="51" spans="1:16" ht="18.75" customHeight="1" x14ac:dyDescent="0.3">
      <c r="A51" s="341"/>
      <c r="B51" s="251" t="s">
        <v>139</v>
      </c>
      <c r="C51" s="109">
        <v>0.44420000000000004</v>
      </c>
      <c r="D51" s="254">
        <v>2.4899999999999999E-2</v>
      </c>
      <c r="E51" s="254">
        <v>1.9E-3</v>
      </c>
      <c r="F51" s="254">
        <v>1.9E-3</v>
      </c>
      <c r="G51" s="254">
        <v>2.0999999999999999E-3</v>
      </c>
      <c r="H51" s="254">
        <v>2.0999999999999999E-3</v>
      </c>
      <c r="I51" s="254">
        <v>3.2000000000000002E-3</v>
      </c>
      <c r="J51" s="254">
        <v>2.9399999999999999E-2</v>
      </c>
      <c r="K51" s="254">
        <v>7.2900000000000006E-2</v>
      </c>
      <c r="L51" s="254">
        <v>8.0699999999999994E-2</v>
      </c>
      <c r="M51" s="257">
        <v>8.1699999999999995E-2</v>
      </c>
      <c r="N51" s="257">
        <v>7.9500000000000001E-2</v>
      </c>
      <c r="O51" s="254">
        <v>6.3899999999999998E-2</v>
      </c>
      <c r="P51" s="32"/>
    </row>
    <row r="52" spans="1:16" ht="37.5" x14ac:dyDescent="0.3">
      <c r="A52" s="341" t="s">
        <v>31</v>
      </c>
      <c r="B52" s="61" t="s">
        <v>133</v>
      </c>
      <c r="C52" s="109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33"/>
    </row>
    <row r="53" spans="1:16" s="5" customFormat="1" ht="18.75" customHeight="1" x14ac:dyDescent="0.3">
      <c r="A53" s="341"/>
      <c r="B53" s="251" t="s">
        <v>139</v>
      </c>
      <c r="C53" s="109">
        <v>0.745</v>
      </c>
      <c r="D53" s="258"/>
      <c r="E53" s="258"/>
      <c r="F53" s="258"/>
      <c r="G53" s="258"/>
      <c r="H53" s="258"/>
      <c r="I53" s="257">
        <v>0.745</v>
      </c>
      <c r="J53" s="257"/>
      <c r="K53" s="254"/>
      <c r="L53" s="254"/>
      <c r="M53" s="254"/>
      <c r="N53" s="254"/>
      <c r="O53" s="254"/>
    </row>
    <row r="54" spans="1:16" s="46" customFormat="1" ht="20.25" x14ac:dyDescent="0.25">
      <c r="A54" s="64"/>
      <c r="B54" s="84"/>
      <c r="C54" s="85"/>
      <c r="D54" s="85"/>
      <c r="E54" s="85"/>
      <c r="F54" s="85"/>
      <c r="G54" s="85"/>
      <c r="H54" s="85"/>
      <c r="I54" s="85"/>
      <c r="J54" s="14"/>
      <c r="K54" s="14"/>
      <c r="L54" s="14"/>
      <c r="M54" s="14"/>
      <c r="N54" s="14"/>
      <c r="O54" s="242"/>
      <c r="P54" s="64"/>
    </row>
    <row r="55" spans="1:16" ht="12.95" customHeight="1" x14ac:dyDescent="0.2"/>
    <row r="56" spans="1:16" ht="12.95" customHeight="1" x14ac:dyDescent="0.2"/>
    <row r="57" spans="1:16" ht="12.95" customHeight="1" x14ac:dyDescent="0.2"/>
    <row r="58" spans="1:16" ht="12.95" customHeight="1" x14ac:dyDescent="0.2"/>
    <row r="59" spans="1:16" ht="12.95" customHeight="1" x14ac:dyDescent="0.2"/>
    <row r="60" spans="1:16" ht="12.95" customHeight="1" x14ac:dyDescent="0.2"/>
    <row r="61" spans="1:16" ht="12.95" customHeight="1" x14ac:dyDescent="0.2"/>
    <row r="62" spans="1:16" ht="12.95" customHeight="1" x14ac:dyDescent="0.2"/>
    <row r="63" spans="1:16" ht="12.95" customHeight="1" x14ac:dyDescent="0.2"/>
    <row r="64" spans="1:16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  <row r="248" ht="12.95" customHeight="1" x14ac:dyDescent="0.2"/>
    <row r="249" ht="12.95" customHeight="1" x14ac:dyDescent="0.2"/>
    <row r="250" ht="12.95" customHeight="1" x14ac:dyDescent="0.2"/>
    <row r="251" ht="12.95" customHeight="1" x14ac:dyDescent="0.2"/>
    <row r="252" ht="12.95" customHeight="1" x14ac:dyDescent="0.2"/>
    <row r="253" ht="12.95" customHeight="1" x14ac:dyDescent="0.2"/>
    <row r="254" ht="12.95" customHeight="1" x14ac:dyDescent="0.2"/>
    <row r="255" ht="12.95" customHeight="1" x14ac:dyDescent="0.2"/>
    <row r="256" ht="12.95" customHeight="1" x14ac:dyDescent="0.2"/>
    <row r="257" ht="12.95" customHeight="1" x14ac:dyDescent="0.2"/>
    <row r="258" ht="12.95" customHeight="1" x14ac:dyDescent="0.2"/>
    <row r="259" ht="12.95" customHeight="1" x14ac:dyDescent="0.2"/>
    <row r="260" ht="12.95" customHeight="1" x14ac:dyDescent="0.2"/>
    <row r="261" ht="12.95" customHeight="1" x14ac:dyDescent="0.2"/>
    <row r="262" ht="12.95" customHeight="1" x14ac:dyDescent="0.2"/>
    <row r="263" ht="12.95" customHeight="1" x14ac:dyDescent="0.2"/>
    <row r="264" ht="12.95" customHeight="1" x14ac:dyDescent="0.2"/>
    <row r="265" ht="12.95" customHeight="1" x14ac:dyDescent="0.2"/>
    <row r="266" ht="12.95" customHeight="1" x14ac:dyDescent="0.2"/>
    <row r="267" ht="12.95" customHeight="1" x14ac:dyDescent="0.2"/>
    <row r="268" ht="12.95" customHeight="1" x14ac:dyDescent="0.2"/>
    <row r="269" ht="12.95" customHeight="1" x14ac:dyDescent="0.2"/>
    <row r="270" ht="12.95" customHeight="1" x14ac:dyDescent="0.2"/>
    <row r="271" ht="12.95" customHeight="1" x14ac:dyDescent="0.2"/>
    <row r="272" ht="12.95" customHeight="1" x14ac:dyDescent="0.2"/>
    <row r="273" ht="12.95" customHeight="1" x14ac:dyDescent="0.2"/>
    <row r="274" ht="12.95" customHeight="1" x14ac:dyDescent="0.2"/>
    <row r="275" ht="12.95" customHeight="1" x14ac:dyDescent="0.2"/>
    <row r="276" ht="12.95" customHeight="1" x14ac:dyDescent="0.2"/>
    <row r="277" ht="12.95" customHeight="1" x14ac:dyDescent="0.2"/>
    <row r="278" ht="12.95" customHeight="1" x14ac:dyDescent="0.2"/>
    <row r="279" ht="12.95" customHeight="1" x14ac:dyDescent="0.2"/>
    <row r="280" ht="12.95" customHeight="1" x14ac:dyDescent="0.2"/>
    <row r="281" ht="12.95" customHeight="1" x14ac:dyDescent="0.2"/>
    <row r="282" ht="12.95" customHeight="1" x14ac:dyDescent="0.2"/>
    <row r="283" ht="12.95" customHeight="1" x14ac:dyDescent="0.2"/>
    <row r="284" ht="12.95" customHeight="1" x14ac:dyDescent="0.2"/>
    <row r="285" ht="12.95" customHeight="1" x14ac:dyDescent="0.2"/>
    <row r="286" ht="12.95" customHeight="1" x14ac:dyDescent="0.2"/>
    <row r="287" ht="12.95" customHeight="1" x14ac:dyDescent="0.2"/>
    <row r="288" ht="12.95" customHeight="1" x14ac:dyDescent="0.2"/>
    <row r="289" ht="12.95" customHeight="1" x14ac:dyDescent="0.2"/>
    <row r="290" ht="12.95" customHeight="1" x14ac:dyDescent="0.2"/>
    <row r="291" ht="12.95" customHeight="1" x14ac:dyDescent="0.2"/>
    <row r="292" ht="12.95" customHeight="1" x14ac:dyDescent="0.2"/>
    <row r="293" ht="12.95" customHeight="1" x14ac:dyDescent="0.2"/>
    <row r="294" ht="12.95" customHeight="1" x14ac:dyDescent="0.2"/>
    <row r="295" ht="12.95" customHeight="1" x14ac:dyDescent="0.2"/>
    <row r="296" ht="12.95" customHeight="1" x14ac:dyDescent="0.2"/>
    <row r="297" ht="12.95" customHeight="1" x14ac:dyDescent="0.2"/>
    <row r="298" ht="12.95" customHeight="1" x14ac:dyDescent="0.2"/>
    <row r="299" ht="12.95" customHeight="1" x14ac:dyDescent="0.2"/>
    <row r="300" ht="12.95" customHeight="1" x14ac:dyDescent="0.2"/>
    <row r="301" ht="12.95" customHeight="1" x14ac:dyDescent="0.2"/>
    <row r="302" ht="12.95" customHeight="1" x14ac:dyDescent="0.2"/>
    <row r="303" ht="12.95" customHeight="1" x14ac:dyDescent="0.2"/>
    <row r="304" ht="12.95" customHeight="1" x14ac:dyDescent="0.2"/>
    <row r="305" ht="12.95" customHeight="1" x14ac:dyDescent="0.2"/>
    <row r="306" ht="12.95" customHeight="1" x14ac:dyDescent="0.2"/>
    <row r="307" ht="12.95" customHeight="1" x14ac:dyDescent="0.2"/>
    <row r="308" ht="12.95" customHeight="1" x14ac:dyDescent="0.2"/>
    <row r="309" ht="12.95" customHeight="1" x14ac:dyDescent="0.2"/>
    <row r="310" ht="12.95" customHeight="1" x14ac:dyDescent="0.2"/>
    <row r="311" ht="12.95" customHeight="1" x14ac:dyDescent="0.2"/>
    <row r="312" ht="12.95" customHeight="1" x14ac:dyDescent="0.2"/>
    <row r="313" ht="12.95" customHeight="1" x14ac:dyDescent="0.2"/>
    <row r="314" ht="12.95" customHeight="1" x14ac:dyDescent="0.2"/>
    <row r="315" ht="12.95" customHeight="1" x14ac:dyDescent="0.2"/>
    <row r="316" ht="12.95" customHeight="1" x14ac:dyDescent="0.2"/>
    <row r="317" ht="12.95" customHeight="1" x14ac:dyDescent="0.2"/>
    <row r="318" ht="12.95" customHeight="1" x14ac:dyDescent="0.2"/>
    <row r="319" ht="12.95" customHeight="1" x14ac:dyDescent="0.2"/>
    <row r="320" ht="12.95" customHeight="1" x14ac:dyDescent="0.2"/>
    <row r="321" ht="12.95" customHeight="1" x14ac:dyDescent="0.2"/>
    <row r="322" ht="12.95" customHeight="1" x14ac:dyDescent="0.2"/>
    <row r="323" ht="12.95" customHeight="1" x14ac:dyDescent="0.2"/>
    <row r="324" ht="12.95" customHeight="1" x14ac:dyDescent="0.2"/>
    <row r="325" ht="12.95" customHeight="1" x14ac:dyDescent="0.2"/>
    <row r="326" ht="12.95" customHeight="1" x14ac:dyDescent="0.2"/>
    <row r="327" ht="12.95" customHeight="1" x14ac:dyDescent="0.2"/>
    <row r="328" ht="12.95" customHeight="1" x14ac:dyDescent="0.2"/>
    <row r="329" ht="12.95" customHeight="1" x14ac:dyDescent="0.2"/>
    <row r="330" ht="12.95" customHeight="1" x14ac:dyDescent="0.2"/>
    <row r="331" ht="12.95" customHeight="1" x14ac:dyDescent="0.2"/>
    <row r="332" ht="12.95" customHeight="1" x14ac:dyDescent="0.2"/>
    <row r="333" ht="12.95" customHeight="1" x14ac:dyDescent="0.2"/>
    <row r="334" ht="12.95" customHeight="1" x14ac:dyDescent="0.2"/>
    <row r="335" ht="12.95" customHeight="1" x14ac:dyDescent="0.2"/>
    <row r="336" ht="12.95" customHeight="1" x14ac:dyDescent="0.2"/>
    <row r="337" ht="12.95" customHeight="1" x14ac:dyDescent="0.2"/>
    <row r="338" ht="12.95" customHeight="1" x14ac:dyDescent="0.2"/>
    <row r="339" ht="12.95" customHeight="1" x14ac:dyDescent="0.2"/>
    <row r="340" ht="12.95" customHeight="1" x14ac:dyDescent="0.2"/>
    <row r="341" ht="12.95" customHeight="1" x14ac:dyDescent="0.2"/>
    <row r="342" ht="12.95" customHeight="1" x14ac:dyDescent="0.2"/>
    <row r="343" ht="12.95" customHeight="1" x14ac:dyDescent="0.2"/>
    <row r="344" ht="12.95" customHeight="1" x14ac:dyDescent="0.2"/>
    <row r="345" ht="12.95" customHeight="1" x14ac:dyDescent="0.2"/>
    <row r="346" ht="12.95" customHeight="1" x14ac:dyDescent="0.2"/>
    <row r="347" ht="12.95" customHeight="1" x14ac:dyDescent="0.2"/>
    <row r="348" ht="12.95" customHeight="1" x14ac:dyDescent="0.2"/>
    <row r="349" ht="12.95" customHeight="1" x14ac:dyDescent="0.2"/>
    <row r="350" ht="12.95" customHeight="1" x14ac:dyDescent="0.2"/>
    <row r="351" ht="12.95" customHeight="1" x14ac:dyDescent="0.2"/>
    <row r="352" ht="12.95" customHeight="1" x14ac:dyDescent="0.2"/>
    <row r="353" ht="12.95" customHeight="1" x14ac:dyDescent="0.2"/>
    <row r="354" ht="12.95" customHeight="1" x14ac:dyDescent="0.2"/>
    <row r="355" ht="12.95" customHeight="1" x14ac:dyDescent="0.2"/>
    <row r="356" ht="12.95" customHeight="1" x14ac:dyDescent="0.2"/>
    <row r="357" ht="12.95" customHeight="1" x14ac:dyDescent="0.2"/>
    <row r="358" ht="12.95" customHeight="1" x14ac:dyDescent="0.2"/>
    <row r="359" ht="12.95" customHeight="1" x14ac:dyDescent="0.2"/>
    <row r="360" ht="12.95" customHeight="1" x14ac:dyDescent="0.2"/>
    <row r="361" ht="12.95" customHeight="1" x14ac:dyDescent="0.2"/>
    <row r="362" ht="12.95" customHeight="1" x14ac:dyDescent="0.2"/>
    <row r="363" ht="12.95" customHeight="1" x14ac:dyDescent="0.2"/>
    <row r="364" ht="12.95" customHeight="1" x14ac:dyDescent="0.2"/>
    <row r="365" ht="12.95" customHeight="1" x14ac:dyDescent="0.2"/>
    <row r="366" ht="12.95" customHeight="1" x14ac:dyDescent="0.2"/>
    <row r="367" ht="12.95" customHeight="1" x14ac:dyDescent="0.2"/>
    <row r="368" ht="12.95" customHeight="1" x14ac:dyDescent="0.2"/>
    <row r="369" ht="12.95" customHeight="1" x14ac:dyDescent="0.2"/>
    <row r="370" ht="12.95" customHeight="1" x14ac:dyDescent="0.2"/>
    <row r="371" ht="12.95" customHeight="1" x14ac:dyDescent="0.2"/>
    <row r="372" ht="12.95" customHeight="1" x14ac:dyDescent="0.2"/>
    <row r="373" ht="12.95" customHeight="1" x14ac:dyDescent="0.2"/>
    <row r="374" ht="12.95" customHeight="1" x14ac:dyDescent="0.2"/>
    <row r="375" ht="12.95" customHeight="1" x14ac:dyDescent="0.2"/>
    <row r="376" ht="12.95" customHeight="1" x14ac:dyDescent="0.2"/>
    <row r="377" ht="12.95" customHeight="1" x14ac:dyDescent="0.2"/>
    <row r="378" ht="12.95" customHeight="1" x14ac:dyDescent="0.2"/>
    <row r="379" ht="12.95" customHeight="1" x14ac:dyDescent="0.2"/>
    <row r="380" ht="12.95" customHeight="1" x14ac:dyDescent="0.2"/>
    <row r="381" ht="12.95" customHeight="1" x14ac:dyDescent="0.2"/>
    <row r="382" ht="12.95" customHeight="1" x14ac:dyDescent="0.2"/>
    <row r="383" ht="12.95" customHeight="1" x14ac:dyDescent="0.2"/>
    <row r="384" ht="12.95" customHeight="1" x14ac:dyDescent="0.2"/>
    <row r="385" ht="12.95" customHeight="1" x14ac:dyDescent="0.2"/>
    <row r="386" ht="12.95" customHeight="1" x14ac:dyDescent="0.2"/>
    <row r="387" ht="12.95" customHeight="1" x14ac:dyDescent="0.2"/>
    <row r="388" ht="12.95" customHeight="1" x14ac:dyDescent="0.2"/>
    <row r="389" ht="12.95" customHeight="1" x14ac:dyDescent="0.2"/>
    <row r="390" ht="12.95" customHeight="1" x14ac:dyDescent="0.2"/>
    <row r="391" ht="12.95" customHeight="1" x14ac:dyDescent="0.2"/>
    <row r="392" ht="12.95" customHeight="1" x14ac:dyDescent="0.2"/>
    <row r="393" ht="12.95" customHeight="1" x14ac:dyDescent="0.2"/>
    <row r="394" ht="12.95" customHeight="1" x14ac:dyDescent="0.2"/>
    <row r="395" ht="12.95" customHeight="1" x14ac:dyDescent="0.2"/>
    <row r="396" ht="12.95" customHeight="1" x14ac:dyDescent="0.2"/>
    <row r="397" ht="12.95" customHeight="1" x14ac:dyDescent="0.2"/>
    <row r="398" ht="12.95" customHeight="1" x14ac:dyDescent="0.2"/>
    <row r="399" ht="12.95" customHeight="1" x14ac:dyDescent="0.2"/>
    <row r="400" ht="12.95" customHeight="1" x14ac:dyDescent="0.2"/>
    <row r="401" ht="12.95" customHeight="1" x14ac:dyDescent="0.2"/>
    <row r="402" ht="12.95" customHeight="1" x14ac:dyDescent="0.2"/>
    <row r="403" ht="12.95" customHeight="1" x14ac:dyDescent="0.2"/>
    <row r="404" ht="12.95" customHeight="1" x14ac:dyDescent="0.2"/>
    <row r="405" ht="12.95" customHeight="1" x14ac:dyDescent="0.2"/>
    <row r="406" ht="12.95" customHeight="1" x14ac:dyDescent="0.2"/>
    <row r="407" ht="12.95" customHeight="1" x14ac:dyDescent="0.2"/>
    <row r="408" ht="12.95" customHeight="1" x14ac:dyDescent="0.2"/>
    <row r="409" ht="12.95" customHeight="1" x14ac:dyDescent="0.2"/>
    <row r="410" ht="12.95" customHeight="1" x14ac:dyDescent="0.2"/>
    <row r="411" ht="12.95" customHeight="1" x14ac:dyDescent="0.2"/>
    <row r="412" ht="12.95" customHeight="1" x14ac:dyDescent="0.2"/>
    <row r="413" ht="12.95" customHeight="1" x14ac:dyDescent="0.2"/>
    <row r="414" ht="12.95" customHeight="1" x14ac:dyDescent="0.2"/>
    <row r="415" ht="12.95" customHeight="1" x14ac:dyDescent="0.2"/>
    <row r="416" ht="12.95" customHeight="1" x14ac:dyDescent="0.2"/>
    <row r="417" ht="12.95" customHeight="1" x14ac:dyDescent="0.2"/>
    <row r="418" ht="12.95" customHeight="1" x14ac:dyDescent="0.2"/>
    <row r="419" ht="12.95" customHeight="1" x14ac:dyDescent="0.2"/>
    <row r="420" ht="12.95" customHeight="1" x14ac:dyDescent="0.2"/>
    <row r="421" ht="12.95" customHeight="1" x14ac:dyDescent="0.2"/>
    <row r="422" ht="12.95" customHeight="1" x14ac:dyDescent="0.2"/>
    <row r="423" ht="12.95" customHeight="1" x14ac:dyDescent="0.2"/>
    <row r="424" ht="12.95" customHeight="1" x14ac:dyDescent="0.2"/>
    <row r="425" ht="12.95" customHeight="1" x14ac:dyDescent="0.2"/>
    <row r="426" ht="12.95" customHeight="1" x14ac:dyDescent="0.2"/>
    <row r="427" ht="12.95" customHeight="1" x14ac:dyDescent="0.2"/>
    <row r="428" ht="12.95" customHeight="1" x14ac:dyDescent="0.2"/>
    <row r="429" ht="12.95" customHeight="1" x14ac:dyDescent="0.2"/>
    <row r="430" ht="12.95" customHeight="1" x14ac:dyDescent="0.2"/>
    <row r="431" ht="12.95" customHeight="1" x14ac:dyDescent="0.2"/>
    <row r="432" ht="12.95" customHeight="1" x14ac:dyDescent="0.2"/>
    <row r="433" ht="12.95" customHeight="1" x14ac:dyDescent="0.2"/>
    <row r="434" ht="12.95" customHeight="1" x14ac:dyDescent="0.2"/>
    <row r="435" ht="12.95" customHeight="1" x14ac:dyDescent="0.2"/>
    <row r="436" ht="12.95" customHeight="1" x14ac:dyDescent="0.2"/>
    <row r="437" ht="12.95" customHeight="1" x14ac:dyDescent="0.2"/>
    <row r="438" ht="12.95" customHeight="1" x14ac:dyDescent="0.2"/>
    <row r="439" ht="12.95" customHeight="1" x14ac:dyDescent="0.2"/>
    <row r="440" ht="12.95" customHeight="1" x14ac:dyDescent="0.2"/>
    <row r="441" ht="12.95" customHeight="1" x14ac:dyDescent="0.2"/>
    <row r="442" ht="12.95" customHeight="1" x14ac:dyDescent="0.2"/>
    <row r="443" ht="12.95" customHeight="1" x14ac:dyDescent="0.2"/>
    <row r="444" ht="12.95" customHeight="1" x14ac:dyDescent="0.2"/>
    <row r="445" ht="12.95" customHeight="1" x14ac:dyDescent="0.2"/>
    <row r="446" ht="12.95" customHeight="1" x14ac:dyDescent="0.2"/>
    <row r="447" ht="12.95" customHeight="1" x14ac:dyDescent="0.2"/>
    <row r="448" ht="12.95" customHeight="1" x14ac:dyDescent="0.2"/>
    <row r="449" ht="12.95" customHeight="1" x14ac:dyDescent="0.2"/>
    <row r="450" ht="12.95" customHeight="1" x14ac:dyDescent="0.2"/>
    <row r="451" ht="12.95" customHeight="1" x14ac:dyDescent="0.2"/>
    <row r="452" ht="12.95" customHeight="1" x14ac:dyDescent="0.2"/>
    <row r="453" ht="12.95" customHeight="1" x14ac:dyDescent="0.2"/>
    <row r="454" ht="12.95" customHeight="1" x14ac:dyDescent="0.2"/>
    <row r="455" ht="12.95" customHeight="1" x14ac:dyDescent="0.2"/>
    <row r="456" ht="12.95" customHeight="1" x14ac:dyDescent="0.2"/>
    <row r="457" ht="12.95" customHeight="1" x14ac:dyDescent="0.2"/>
    <row r="458" ht="12.95" customHeight="1" x14ac:dyDescent="0.2"/>
    <row r="459" ht="12.95" customHeight="1" x14ac:dyDescent="0.2"/>
    <row r="460" ht="12.95" customHeight="1" x14ac:dyDescent="0.2"/>
    <row r="461" ht="12.95" customHeight="1" x14ac:dyDescent="0.2"/>
    <row r="462" ht="12.95" customHeight="1" x14ac:dyDescent="0.2"/>
    <row r="463" ht="12.95" customHeight="1" x14ac:dyDescent="0.2"/>
    <row r="464" ht="12.95" customHeight="1" x14ac:dyDescent="0.2"/>
    <row r="465" ht="12.95" customHeight="1" x14ac:dyDescent="0.2"/>
    <row r="466" ht="12.95" customHeight="1" x14ac:dyDescent="0.2"/>
    <row r="467" ht="12.95" customHeight="1" x14ac:dyDescent="0.2"/>
    <row r="468" ht="12.95" customHeight="1" x14ac:dyDescent="0.2"/>
    <row r="469" ht="12.95" customHeight="1" x14ac:dyDescent="0.2"/>
    <row r="470" ht="12.95" customHeight="1" x14ac:dyDescent="0.2"/>
    <row r="471" ht="12.95" customHeight="1" x14ac:dyDescent="0.2"/>
    <row r="472" ht="12.95" customHeight="1" x14ac:dyDescent="0.2"/>
    <row r="473" ht="12.95" customHeight="1" x14ac:dyDescent="0.2"/>
    <row r="474" ht="12.95" customHeight="1" x14ac:dyDescent="0.2"/>
    <row r="475" ht="12.95" customHeight="1" x14ac:dyDescent="0.2"/>
    <row r="476" ht="12.95" customHeight="1" x14ac:dyDescent="0.2"/>
    <row r="477" ht="12.95" customHeight="1" x14ac:dyDescent="0.2"/>
    <row r="478" ht="12.95" customHeight="1" x14ac:dyDescent="0.2"/>
    <row r="479" ht="12.95" customHeight="1" x14ac:dyDescent="0.2"/>
    <row r="480" ht="12.95" customHeight="1" x14ac:dyDescent="0.2"/>
    <row r="481" ht="12.95" customHeight="1" x14ac:dyDescent="0.2"/>
    <row r="482" ht="12.95" customHeight="1" x14ac:dyDescent="0.2"/>
    <row r="483" ht="12.95" customHeight="1" x14ac:dyDescent="0.2"/>
    <row r="484" ht="12.95" customHeight="1" x14ac:dyDescent="0.2"/>
    <row r="485" ht="12.95" customHeight="1" x14ac:dyDescent="0.2"/>
    <row r="486" ht="12.95" customHeight="1" x14ac:dyDescent="0.2"/>
    <row r="487" ht="12.95" customHeight="1" x14ac:dyDescent="0.2"/>
    <row r="488" ht="12.95" customHeight="1" x14ac:dyDescent="0.2"/>
    <row r="489" ht="12.95" customHeight="1" x14ac:dyDescent="0.2"/>
    <row r="490" ht="12.95" customHeight="1" x14ac:dyDescent="0.2"/>
    <row r="491" ht="12.95" customHeight="1" x14ac:dyDescent="0.2"/>
    <row r="492" ht="12.95" customHeight="1" x14ac:dyDescent="0.2"/>
    <row r="493" ht="12.95" customHeight="1" x14ac:dyDescent="0.2"/>
    <row r="494" ht="12.95" customHeight="1" x14ac:dyDescent="0.2"/>
    <row r="495" ht="12.95" customHeight="1" x14ac:dyDescent="0.2"/>
    <row r="496" ht="12.95" customHeight="1" x14ac:dyDescent="0.2"/>
    <row r="497" ht="12.95" customHeight="1" x14ac:dyDescent="0.2"/>
    <row r="498" ht="12.95" customHeight="1" x14ac:dyDescent="0.2"/>
    <row r="499" ht="12.95" customHeight="1" x14ac:dyDescent="0.2"/>
    <row r="500" ht="12.95" customHeight="1" x14ac:dyDescent="0.2"/>
    <row r="501" ht="12.95" customHeight="1" x14ac:dyDescent="0.2"/>
    <row r="502" ht="12.95" customHeight="1" x14ac:dyDescent="0.2"/>
    <row r="503" ht="12.95" customHeight="1" x14ac:dyDescent="0.2"/>
    <row r="504" ht="12.95" customHeight="1" x14ac:dyDescent="0.2"/>
    <row r="505" ht="12.95" customHeight="1" x14ac:dyDescent="0.2"/>
    <row r="506" ht="12.95" customHeight="1" x14ac:dyDescent="0.2"/>
    <row r="507" ht="12.95" customHeight="1" x14ac:dyDescent="0.2"/>
    <row r="508" ht="12.95" customHeight="1" x14ac:dyDescent="0.2"/>
    <row r="509" ht="12.95" customHeight="1" x14ac:dyDescent="0.2"/>
    <row r="510" ht="12.95" customHeight="1" x14ac:dyDescent="0.2"/>
    <row r="511" ht="12.95" customHeight="1" x14ac:dyDescent="0.2"/>
    <row r="512" ht="12.95" customHeight="1" x14ac:dyDescent="0.2"/>
    <row r="513" ht="12.95" customHeight="1" x14ac:dyDescent="0.2"/>
    <row r="514" ht="12.95" customHeight="1" x14ac:dyDescent="0.2"/>
    <row r="515" ht="12.95" customHeight="1" x14ac:dyDescent="0.2"/>
    <row r="516" ht="12.95" customHeight="1" x14ac:dyDescent="0.2"/>
    <row r="517" ht="12.95" customHeight="1" x14ac:dyDescent="0.2"/>
    <row r="518" ht="12.95" customHeight="1" x14ac:dyDescent="0.2"/>
    <row r="519" ht="12.95" customHeight="1" x14ac:dyDescent="0.2"/>
    <row r="520" ht="12.95" customHeight="1" x14ac:dyDescent="0.2"/>
  </sheetData>
  <mergeCells count="21">
    <mergeCell ref="M7:O7"/>
    <mergeCell ref="C7:C8"/>
    <mergeCell ref="A25:A27"/>
    <mergeCell ref="A32:A33"/>
    <mergeCell ref="A34:A35"/>
    <mergeCell ref="E4:F4"/>
    <mergeCell ref="A38:A39"/>
    <mergeCell ref="A42:A43"/>
    <mergeCell ref="A52:A53"/>
    <mergeCell ref="A40:A41"/>
    <mergeCell ref="A46:A47"/>
    <mergeCell ref="A50:A51"/>
    <mergeCell ref="A48:A49"/>
    <mergeCell ref="A44:A45"/>
    <mergeCell ref="A5:O5"/>
    <mergeCell ref="A30:A31"/>
    <mergeCell ref="D7:L7"/>
    <mergeCell ref="A6:O6"/>
    <mergeCell ref="A36:A37"/>
    <mergeCell ref="B7:B8"/>
    <mergeCell ref="A7:A8"/>
  </mergeCells>
  <phoneticPr fontId="0" type="noConversion"/>
  <printOptions horizontalCentered="1"/>
  <pageMargins left="0" right="0" top="0.78740157480314965" bottom="0" header="0" footer="0"/>
  <pageSetup paperSize="9" scale="71" fitToHeight="0" orientation="landscape" verticalDpi="300" r:id="rId1"/>
  <headerFooter alignWithMargins="0"/>
  <rowBreaks count="1" manualBreakCount="1">
    <brk id="28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AK764"/>
  <sheetViews>
    <sheetView view="pageBreakPreview" topLeftCell="A2" zoomScale="93" zoomScaleSheetLayoutView="93" workbookViewId="0">
      <pane xSplit="3" ySplit="7" topLeftCell="D9" activePane="bottomRight" state="frozen"/>
      <selection activeCell="A2" sqref="A2"/>
      <selection pane="topRight" activeCell="D2" sqref="D2"/>
      <selection pane="bottomLeft" activeCell="A11" sqref="A11"/>
      <selection pane="bottomRight" activeCell="D13" sqref="D13:O19"/>
    </sheetView>
  </sheetViews>
  <sheetFormatPr defaultRowHeight="12.75" outlineLevelRow="1" x14ac:dyDescent="0.2"/>
  <cols>
    <col min="1" max="1" width="7" style="34" customWidth="1"/>
    <col min="2" max="2" width="67.42578125" style="37" customWidth="1"/>
    <col min="3" max="3" width="12.140625" style="18" customWidth="1"/>
    <col min="4" max="15" width="10.7109375" style="14" customWidth="1"/>
    <col min="16" max="16" width="8.28515625" style="35" customWidth="1"/>
    <col min="17" max="17" width="8" style="31" customWidth="1"/>
    <col min="18" max="20" width="6.7109375" style="31" customWidth="1"/>
    <col min="21" max="37" width="9.140625" style="31"/>
    <col min="38" max="16384" width="9.140625" style="13"/>
  </cols>
  <sheetData>
    <row r="1" spans="1:37" ht="20.100000000000001" hidden="1" customHeight="1" x14ac:dyDescent="0.2"/>
    <row r="2" spans="1:37" ht="20.100000000000001" customHeight="1" x14ac:dyDescent="0.3">
      <c r="M2" s="326"/>
      <c r="N2" s="326"/>
    </row>
    <row r="3" spans="1:37" ht="20.100000000000001" customHeight="1" x14ac:dyDescent="0.3">
      <c r="A3" s="189"/>
      <c r="B3" s="213"/>
      <c r="C3" s="214"/>
      <c r="D3" s="193"/>
      <c r="E3" s="193"/>
      <c r="F3" s="193"/>
      <c r="G3" s="193"/>
      <c r="H3" s="193"/>
      <c r="I3" s="193"/>
      <c r="J3" s="193"/>
      <c r="K3" s="94"/>
      <c r="L3" s="193"/>
      <c r="M3" s="193"/>
      <c r="N3" s="194" t="s">
        <v>65</v>
      </c>
      <c r="O3" s="206"/>
      <c r="P3" s="13"/>
    </row>
    <row r="4" spans="1:37" ht="20.100000000000001" customHeight="1" x14ac:dyDescent="0.3">
      <c r="A4" s="189"/>
      <c r="B4" s="213"/>
      <c r="C4" s="214"/>
      <c r="D4" s="193"/>
      <c r="E4" s="344" t="s">
        <v>174</v>
      </c>
      <c r="F4" s="344"/>
      <c r="G4" s="244"/>
      <c r="H4" s="193"/>
      <c r="I4" s="193"/>
      <c r="J4" s="193"/>
      <c r="K4" s="94"/>
      <c r="L4" s="94"/>
      <c r="M4" s="193"/>
      <c r="N4" s="94"/>
      <c r="O4" s="206"/>
      <c r="P4" s="13"/>
    </row>
    <row r="5" spans="1:37" ht="20.100000000000001" customHeight="1" x14ac:dyDescent="0.25">
      <c r="A5" s="327" t="s">
        <v>179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66"/>
      <c r="Q5" s="77"/>
    </row>
    <row r="6" spans="1:37" s="22" customFormat="1" ht="35.25" customHeight="1" x14ac:dyDescent="0.2">
      <c r="A6" s="330" t="s">
        <v>188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</row>
    <row r="7" spans="1:37" s="15" customFormat="1" ht="29.25" customHeight="1" x14ac:dyDescent="0.2">
      <c r="A7" s="333" t="s">
        <v>0</v>
      </c>
      <c r="B7" s="333" t="s">
        <v>1</v>
      </c>
      <c r="C7" s="346" t="s">
        <v>2</v>
      </c>
      <c r="D7" s="333" t="s">
        <v>169</v>
      </c>
      <c r="E7" s="333"/>
      <c r="F7" s="333"/>
      <c r="G7" s="333"/>
      <c r="H7" s="333"/>
      <c r="I7" s="333"/>
      <c r="J7" s="333"/>
      <c r="K7" s="333"/>
      <c r="L7" s="333"/>
      <c r="M7" s="333" t="s">
        <v>184</v>
      </c>
      <c r="N7" s="333"/>
      <c r="O7" s="333"/>
      <c r="P7" s="65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s="15" customFormat="1" ht="78" customHeight="1" x14ac:dyDescent="0.2">
      <c r="A8" s="333"/>
      <c r="B8" s="333"/>
      <c r="C8" s="346"/>
      <c r="D8" s="58" t="s">
        <v>3</v>
      </c>
      <c r="E8" s="58" t="s">
        <v>4</v>
      </c>
      <c r="F8" s="58" t="s">
        <v>5</v>
      </c>
      <c r="G8" s="58" t="s">
        <v>6</v>
      </c>
      <c r="H8" s="58" t="s">
        <v>7</v>
      </c>
      <c r="I8" s="58" t="s">
        <v>8</v>
      </c>
      <c r="J8" s="58" t="s">
        <v>9</v>
      </c>
      <c r="K8" s="58" t="s">
        <v>10</v>
      </c>
      <c r="L8" s="58" t="s">
        <v>11</v>
      </c>
      <c r="M8" s="58" t="s">
        <v>12</v>
      </c>
      <c r="N8" s="58" t="s">
        <v>13</v>
      </c>
      <c r="O8" s="58" t="s">
        <v>14</v>
      </c>
      <c r="P8" s="65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t="18.75" customHeight="1" x14ac:dyDescent="0.3">
      <c r="A9" s="185" t="s">
        <v>15</v>
      </c>
      <c r="B9" s="59" t="s">
        <v>171</v>
      </c>
      <c r="C9" s="109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66"/>
    </row>
    <row r="10" spans="1:37" s="20" customFormat="1" ht="18.75" customHeight="1" x14ac:dyDescent="0.3">
      <c r="A10" s="108" t="s">
        <v>16</v>
      </c>
      <c r="B10" s="89" t="s">
        <v>150</v>
      </c>
      <c r="C10" s="199">
        <v>3671.6411499999995</v>
      </c>
      <c r="D10" s="199">
        <v>280.51249999999999</v>
      </c>
      <c r="E10" s="199">
        <v>236.99635000000004</v>
      </c>
      <c r="F10" s="199">
        <v>218.57130000000001</v>
      </c>
      <c r="G10" s="199">
        <v>223.0093</v>
      </c>
      <c r="H10" s="199">
        <v>216.83234999999999</v>
      </c>
      <c r="I10" s="199">
        <v>211.31569999999999</v>
      </c>
      <c r="J10" s="199">
        <v>279.81350000000003</v>
      </c>
      <c r="K10" s="199">
        <v>395.84649999999993</v>
      </c>
      <c r="L10" s="199">
        <v>439.34549999999996</v>
      </c>
      <c r="M10" s="199">
        <v>439.60399999999998</v>
      </c>
      <c r="N10" s="199">
        <v>388.18200000000002</v>
      </c>
      <c r="O10" s="199">
        <v>341.61214999999999</v>
      </c>
      <c r="P10" s="122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</row>
    <row r="11" spans="1:37" ht="18.75" customHeight="1" x14ac:dyDescent="0.3">
      <c r="A11" s="187" t="s">
        <v>34</v>
      </c>
      <c r="B11" s="88" t="s">
        <v>151</v>
      </c>
      <c r="C11" s="199">
        <v>2747.7049999999999</v>
      </c>
      <c r="D11" s="200">
        <v>208.702</v>
      </c>
      <c r="E11" s="200">
        <v>165.16300000000001</v>
      </c>
      <c r="F11" s="200">
        <v>143.286</v>
      </c>
      <c r="G11" s="200">
        <v>151.76599999999999</v>
      </c>
      <c r="H11" s="200">
        <v>146.12700000000001</v>
      </c>
      <c r="I11" s="200">
        <v>142.67500000000001</v>
      </c>
      <c r="J11" s="200">
        <v>202.02099999999999</v>
      </c>
      <c r="K11" s="200">
        <v>311.35199999999998</v>
      </c>
      <c r="L11" s="200">
        <v>351.613</v>
      </c>
      <c r="M11" s="200">
        <v>355</v>
      </c>
      <c r="N11" s="200">
        <v>310</v>
      </c>
      <c r="O11" s="200">
        <v>260</v>
      </c>
      <c r="P11" s="67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spans="1:37" ht="18.75" customHeight="1" x14ac:dyDescent="0.3">
      <c r="A12" s="187" t="s">
        <v>35</v>
      </c>
      <c r="B12" s="88" t="s">
        <v>152</v>
      </c>
      <c r="C12" s="199">
        <v>616.89</v>
      </c>
      <c r="D12" s="200">
        <v>49.31</v>
      </c>
      <c r="E12" s="200">
        <v>50.222999999999999</v>
      </c>
      <c r="F12" s="200">
        <v>54.707999999999998</v>
      </c>
      <c r="G12" s="200">
        <v>50.899000000000001</v>
      </c>
      <c r="H12" s="200">
        <v>50.503999999999998</v>
      </c>
      <c r="I12" s="200">
        <v>49.648000000000003</v>
      </c>
      <c r="J12" s="200">
        <v>55.497999999999998</v>
      </c>
      <c r="K12" s="200">
        <v>53.168999999999997</v>
      </c>
      <c r="L12" s="200">
        <v>53.628</v>
      </c>
      <c r="M12" s="200">
        <v>49.938000000000002</v>
      </c>
      <c r="N12" s="200">
        <v>46.987000000000002</v>
      </c>
      <c r="O12" s="200">
        <v>52.378</v>
      </c>
      <c r="P12" s="68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7" ht="18.75" customHeight="1" x14ac:dyDescent="0.3">
      <c r="A13" s="187" t="s">
        <v>36</v>
      </c>
      <c r="B13" s="88" t="s">
        <v>77</v>
      </c>
      <c r="C13" s="199">
        <v>258.178</v>
      </c>
      <c r="D13" s="227">
        <f>C13*6.73/100</f>
        <v>17.3753794</v>
      </c>
      <c r="E13" s="227">
        <f>C13*6.2/100</f>
        <v>16.007035999999999</v>
      </c>
      <c r="F13" s="227">
        <f>C13*6.2/100</f>
        <v>16.007035999999999</v>
      </c>
      <c r="G13" s="227">
        <f>C13*6.73/100</f>
        <v>17.3753794</v>
      </c>
      <c r="H13" s="227">
        <f>C13*6.47/100</f>
        <v>16.704116599999999</v>
      </c>
      <c r="I13" s="227">
        <f>C13*5.6/100</f>
        <v>14.457967999999999</v>
      </c>
      <c r="J13" s="227">
        <f>C13*7.09/100</f>
        <v>18.304820199999998</v>
      </c>
      <c r="K13" s="227">
        <f>C13*10.34/100</f>
        <v>26.695605199999999</v>
      </c>
      <c r="L13" s="227">
        <f>C13*11.88/100</f>
        <v>30.6715464</v>
      </c>
      <c r="M13" s="227">
        <f>C13*12.55/100</f>
        <v>32.401339</v>
      </c>
      <c r="N13" s="227">
        <f>C13*10.86/100</f>
        <v>28.038130799999998</v>
      </c>
      <c r="O13" s="227">
        <f>C13*9.35/100</f>
        <v>24.139643</v>
      </c>
      <c r="P13" s="68"/>
      <c r="Q13" s="28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spans="1:37" ht="18.75" customHeight="1" x14ac:dyDescent="0.3">
      <c r="A14" s="187" t="s">
        <v>37</v>
      </c>
      <c r="B14" s="88" t="s">
        <v>79</v>
      </c>
      <c r="C14" s="199">
        <v>0.86715000000000009</v>
      </c>
      <c r="D14" s="200">
        <v>9.4500000000000001E-2</v>
      </c>
      <c r="E14" s="200">
        <v>4.9349999999999998E-2</v>
      </c>
      <c r="F14" s="200">
        <v>2.7300000000000001E-2</v>
      </c>
      <c r="G14" s="200">
        <v>3.6299999999999999E-2</v>
      </c>
      <c r="H14" s="200">
        <v>4.6350000000000002E-2</v>
      </c>
      <c r="I14" s="200">
        <v>4.6699999999999998E-2</v>
      </c>
      <c r="J14" s="200">
        <v>4.9500000000000002E-2</v>
      </c>
      <c r="K14" s="200">
        <v>8.4500000000000006E-2</v>
      </c>
      <c r="L14" s="200">
        <v>0.1225</v>
      </c>
      <c r="M14" s="200">
        <v>0.125</v>
      </c>
      <c r="N14" s="200">
        <v>0.108</v>
      </c>
      <c r="O14" s="200">
        <v>7.7149999999999996E-2</v>
      </c>
      <c r="P14" s="68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</row>
    <row r="15" spans="1:37" ht="18.75" customHeight="1" x14ac:dyDescent="0.3">
      <c r="A15" s="187" t="s">
        <v>17</v>
      </c>
      <c r="B15" s="89" t="s">
        <v>81</v>
      </c>
      <c r="C15" s="199"/>
      <c r="D15" s="201">
        <v>544.04801587301586</v>
      </c>
      <c r="E15" s="201">
        <v>443.54742703533032</v>
      </c>
      <c r="F15" s="201">
        <v>422.38690476190482</v>
      </c>
      <c r="G15" s="201">
        <v>417.4374039938557</v>
      </c>
      <c r="H15" s="201">
        <v>405.64573732718895</v>
      </c>
      <c r="I15" s="201">
        <v>408.9071428571429</v>
      </c>
      <c r="J15" s="201">
        <v>469.77497759856624</v>
      </c>
      <c r="K15" s="201">
        <v>626.32035440613026</v>
      </c>
      <c r="L15" s="201">
        <v>651.8733572281958</v>
      </c>
      <c r="M15" s="201">
        <v>652.17219235364394</v>
      </c>
      <c r="N15" s="201">
        <v>648.62253929298231</v>
      </c>
      <c r="O15" s="201">
        <v>544.05267274029711</v>
      </c>
      <c r="P15" s="66"/>
    </row>
    <row r="16" spans="1:37" ht="18.75" customHeight="1" x14ac:dyDescent="0.3">
      <c r="A16" s="186" t="s">
        <v>60</v>
      </c>
      <c r="B16" s="61" t="s">
        <v>82</v>
      </c>
      <c r="C16" s="200"/>
      <c r="D16" s="202">
        <v>414.09126984126988</v>
      </c>
      <c r="E16" s="202">
        <v>317.13325652841786</v>
      </c>
      <c r="F16" s="202">
        <v>284.29761904761909</v>
      </c>
      <c r="G16" s="202">
        <v>291.40937019969283</v>
      </c>
      <c r="H16" s="202">
        <v>280.58179723502309</v>
      </c>
      <c r="I16" s="202">
        <v>283.08531746031753</v>
      </c>
      <c r="J16" s="202">
        <v>339.41700268817198</v>
      </c>
      <c r="K16" s="202">
        <v>497.04980842911874</v>
      </c>
      <c r="L16" s="202">
        <v>525.10902031063313</v>
      </c>
      <c r="M16" s="202">
        <v>530.16726403823179</v>
      </c>
      <c r="N16" s="202">
        <v>527.10331224920083</v>
      </c>
      <c r="O16" s="202">
        <v>421.03899468843122</v>
      </c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</row>
    <row r="17" spans="1:37" ht="18.75" customHeight="1" x14ac:dyDescent="0.3">
      <c r="A17" s="186" t="s">
        <v>61</v>
      </c>
      <c r="B17" s="61" t="s">
        <v>83</v>
      </c>
      <c r="C17" s="200"/>
      <c r="D17" s="202">
        <v>97.837301587301596</v>
      </c>
      <c r="E17" s="202">
        <v>96.434331797235046</v>
      </c>
      <c r="F17" s="202">
        <v>108.54761904761905</v>
      </c>
      <c r="G17" s="202">
        <v>97.732334869431668</v>
      </c>
      <c r="H17" s="202">
        <v>96.97388632872503</v>
      </c>
      <c r="I17" s="202">
        <v>98.50793650793652</v>
      </c>
      <c r="J17" s="202">
        <v>99.458781362007173</v>
      </c>
      <c r="K17" s="202">
        <v>84.880268199233711</v>
      </c>
      <c r="L17" s="202">
        <v>80.089605734767019</v>
      </c>
      <c r="M17" s="202">
        <v>74.578853046594986</v>
      </c>
      <c r="N17" s="202">
        <v>75.853997158724013</v>
      </c>
      <c r="O17" s="202">
        <v>82.824161922833653</v>
      </c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</row>
    <row r="18" spans="1:37" ht="18.75" customHeight="1" x14ac:dyDescent="0.3">
      <c r="A18" s="186" t="s">
        <v>62</v>
      </c>
      <c r="B18" s="61" t="s">
        <v>78</v>
      </c>
      <c r="C18" s="200"/>
      <c r="D18" s="202">
        <v>31.119444444444444</v>
      </c>
      <c r="E18" s="202">
        <v>28.97983870967742</v>
      </c>
      <c r="F18" s="202">
        <v>28.541666666666668</v>
      </c>
      <c r="G18" s="202">
        <v>27.295698924731184</v>
      </c>
      <c r="H18" s="202">
        <v>27.090053763440864</v>
      </c>
      <c r="I18" s="202">
        <v>26.31388888888889</v>
      </c>
      <c r="J18" s="202">
        <v>29.899193548387096</v>
      </c>
      <c r="K18" s="202">
        <v>43.390277777777776</v>
      </c>
      <c r="L18" s="202">
        <v>45.674731182795696</v>
      </c>
      <c r="M18" s="202">
        <v>46.4260752688172</v>
      </c>
      <c r="N18" s="202">
        <v>44.665229885057478</v>
      </c>
      <c r="O18" s="202">
        <v>39.189516129032249</v>
      </c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</row>
    <row r="19" spans="1:37" ht="18.75" customHeight="1" x14ac:dyDescent="0.3">
      <c r="A19" s="186" t="s">
        <v>63</v>
      </c>
      <c r="B19" s="61" t="s">
        <v>164</v>
      </c>
      <c r="C19" s="200"/>
      <c r="D19" s="202">
        <v>1</v>
      </c>
      <c r="E19" s="202">
        <v>1</v>
      </c>
      <c r="F19" s="202">
        <v>1</v>
      </c>
      <c r="G19" s="202">
        <v>1</v>
      </c>
      <c r="H19" s="202">
        <v>1</v>
      </c>
      <c r="I19" s="202">
        <v>1</v>
      </c>
      <c r="J19" s="202">
        <v>1</v>
      </c>
      <c r="K19" s="202">
        <v>1</v>
      </c>
      <c r="L19" s="202">
        <v>1</v>
      </c>
      <c r="M19" s="202">
        <v>1</v>
      </c>
      <c r="N19" s="202">
        <v>1</v>
      </c>
      <c r="O19" s="202">
        <v>1</v>
      </c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</row>
    <row r="20" spans="1:37" ht="18.75" customHeight="1" outlineLevel="1" x14ac:dyDescent="0.3">
      <c r="A20" s="186"/>
      <c r="B20" s="61"/>
      <c r="C20" s="200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</row>
    <row r="21" spans="1:37" ht="18.75" customHeight="1" x14ac:dyDescent="0.3">
      <c r="A21" s="108" t="s">
        <v>18</v>
      </c>
      <c r="B21" s="89" t="s">
        <v>112</v>
      </c>
      <c r="C21" s="249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66"/>
    </row>
    <row r="22" spans="1:37" ht="18.75" customHeight="1" x14ac:dyDescent="0.3">
      <c r="A22" s="187" t="s">
        <v>19</v>
      </c>
      <c r="B22" s="90" t="s">
        <v>84</v>
      </c>
      <c r="C22" s="249">
        <f>C23+C24+C25+C28</f>
        <v>562</v>
      </c>
      <c r="D22" s="211"/>
      <c r="E22" s="211"/>
      <c r="F22" s="211">
        <f t="shared" ref="F22" si="0">F23+F24+F25+F26+F27+F28</f>
        <v>60</v>
      </c>
      <c r="G22" s="211">
        <f>G23+G24+G25+G28</f>
        <v>114</v>
      </c>
      <c r="H22" s="211">
        <f>H23+H24+H25+H28</f>
        <v>189</v>
      </c>
      <c r="I22" s="211">
        <f>I23+I24+I25+I28</f>
        <v>113</v>
      </c>
      <c r="J22" s="211">
        <f>J23+J24+J25</f>
        <v>86</v>
      </c>
      <c r="K22" s="211"/>
      <c r="L22" s="211"/>
      <c r="M22" s="211"/>
      <c r="N22" s="211"/>
      <c r="O22" s="211"/>
      <c r="P22" s="46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</row>
    <row r="23" spans="1:37" ht="37.5" customHeight="1" x14ac:dyDescent="0.3">
      <c r="A23" s="187" t="s">
        <v>49</v>
      </c>
      <c r="B23" s="61" t="s">
        <v>85</v>
      </c>
      <c r="C23" s="249">
        <f t="shared" ref="C23:C28" si="1">D23+E23+F23+G23+H23+I23+J23+K23+L23+M23+N23+O23</f>
        <v>2</v>
      </c>
      <c r="D23" s="211"/>
      <c r="E23" s="211"/>
      <c r="F23" s="211"/>
      <c r="G23" s="211"/>
      <c r="H23" s="211"/>
      <c r="I23" s="211">
        <v>2</v>
      </c>
      <c r="J23" s="211"/>
      <c r="K23" s="211"/>
      <c r="L23" s="211"/>
      <c r="M23" s="211"/>
      <c r="N23" s="211"/>
      <c r="O23" s="211"/>
      <c r="P23" s="66"/>
    </row>
    <row r="24" spans="1:37" ht="18.75" customHeight="1" x14ac:dyDescent="0.3">
      <c r="A24" s="187" t="s">
        <v>50</v>
      </c>
      <c r="B24" s="90" t="s">
        <v>149</v>
      </c>
      <c r="C24" s="249">
        <f t="shared" si="1"/>
        <v>238</v>
      </c>
      <c r="D24" s="211"/>
      <c r="E24" s="211"/>
      <c r="F24" s="211">
        <v>50</v>
      </c>
      <c r="G24" s="211">
        <v>62</v>
      </c>
      <c r="H24" s="211">
        <v>126</v>
      </c>
      <c r="I24" s="211"/>
      <c r="J24" s="211"/>
      <c r="K24" s="211"/>
      <c r="L24" s="211"/>
      <c r="M24" s="211"/>
      <c r="N24" s="211"/>
      <c r="O24" s="211"/>
      <c r="P24" s="66"/>
    </row>
    <row r="25" spans="1:37" ht="18.75" customHeight="1" x14ac:dyDescent="0.3">
      <c r="A25" s="331" t="s">
        <v>51</v>
      </c>
      <c r="B25" s="90" t="s">
        <v>87</v>
      </c>
      <c r="C25" s="249">
        <f t="shared" si="1"/>
        <v>281</v>
      </c>
      <c r="D25" s="211"/>
      <c r="E25" s="211"/>
      <c r="F25" s="211"/>
      <c r="G25" s="211">
        <v>40</v>
      </c>
      <c r="H25" s="211">
        <v>52</v>
      </c>
      <c r="I25" s="211">
        <v>103</v>
      </c>
      <c r="J25" s="211">
        <v>86</v>
      </c>
      <c r="K25" s="211"/>
      <c r="L25" s="211"/>
      <c r="M25" s="211"/>
      <c r="N25" s="211"/>
      <c r="O25" s="211"/>
      <c r="P25" s="66"/>
    </row>
    <row r="26" spans="1:37" ht="18.75" customHeight="1" x14ac:dyDescent="0.3">
      <c r="A26" s="347"/>
      <c r="B26" s="251" t="s">
        <v>45</v>
      </c>
      <c r="C26" s="249">
        <f t="shared" si="1"/>
        <v>5</v>
      </c>
      <c r="D26" s="211"/>
      <c r="E26" s="211"/>
      <c r="F26" s="211"/>
      <c r="G26" s="211"/>
      <c r="H26" s="211">
        <v>2</v>
      </c>
      <c r="I26" s="211">
        <v>3</v>
      </c>
      <c r="J26" s="211"/>
      <c r="K26" s="211"/>
      <c r="L26" s="211"/>
      <c r="M26" s="211"/>
      <c r="N26" s="211"/>
      <c r="O26" s="211"/>
      <c r="P26" s="66"/>
    </row>
    <row r="27" spans="1:37" ht="18.75" customHeight="1" x14ac:dyDescent="0.3">
      <c r="A27" s="332"/>
      <c r="B27" s="251" t="s">
        <v>46</v>
      </c>
      <c r="C27" s="249">
        <f t="shared" si="1"/>
        <v>276</v>
      </c>
      <c r="D27" s="211"/>
      <c r="E27" s="211"/>
      <c r="F27" s="211"/>
      <c r="G27" s="211">
        <v>40</v>
      </c>
      <c r="H27" s="211">
        <v>50</v>
      </c>
      <c r="I27" s="211">
        <v>100</v>
      </c>
      <c r="J27" s="211">
        <v>86</v>
      </c>
      <c r="K27" s="211"/>
      <c r="L27" s="211"/>
      <c r="M27" s="211"/>
      <c r="N27" s="211"/>
      <c r="O27" s="211"/>
      <c r="P27" s="66"/>
    </row>
    <row r="28" spans="1:37" ht="18.75" customHeight="1" x14ac:dyDescent="0.3">
      <c r="A28" s="187" t="s">
        <v>52</v>
      </c>
      <c r="B28" s="90" t="s">
        <v>142</v>
      </c>
      <c r="C28" s="249">
        <f t="shared" si="1"/>
        <v>41</v>
      </c>
      <c r="D28" s="211"/>
      <c r="E28" s="211"/>
      <c r="F28" s="211">
        <v>10</v>
      </c>
      <c r="G28" s="180">
        <v>12</v>
      </c>
      <c r="H28" s="180">
        <v>11</v>
      </c>
      <c r="I28" s="180">
        <v>8</v>
      </c>
      <c r="J28" s="211"/>
      <c r="K28" s="211"/>
      <c r="L28" s="211"/>
      <c r="M28" s="211"/>
      <c r="N28" s="211"/>
      <c r="O28" s="211"/>
      <c r="P28" s="66"/>
    </row>
    <row r="29" spans="1:37" ht="18.75" customHeight="1" outlineLevel="1" x14ac:dyDescent="0.3">
      <c r="A29" s="187"/>
      <c r="B29" s="90"/>
      <c r="C29" s="109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66"/>
    </row>
    <row r="30" spans="1:37" s="6" customFormat="1" ht="18.75" customHeight="1" x14ac:dyDescent="0.3">
      <c r="A30" s="108" t="s">
        <v>20</v>
      </c>
      <c r="B30" s="280" t="s">
        <v>153</v>
      </c>
      <c r="C30" s="109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69"/>
    </row>
    <row r="31" spans="1:37" ht="18.75" customHeight="1" x14ac:dyDescent="0.3">
      <c r="A31" s="341" t="s">
        <v>21</v>
      </c>
      <c r="B31" s="90" t="s">
        <v>89</v>
      </c>
      <c r="C31" s="109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66"/>
    </row>
    <row r="32" spans="1:37" ht="18.75" customHeight="1" x14ac:dyDescent="0.3">
      <c r="A32" s="341"/>
      <c r="B32" s="251" t="s">
        <v>48</v>
      </c>
      <c r="C32" s="109">
        <f t="shared" ref="C32:C62" si="2">D32+E32+F32+G32+H32+I32+J32+K32+L32+M32+N32+O32</f>
        <v>318.97000000000003</v>
      </c>
      <c r="D32" s="254">
        <v>6</v>
      </c>
      <c r="E32" s="254">
        <v>4.4000000000000004</v>
      </c>
      <c r="F32" s="254">
        <v>3</v>
      </c>
      <c r="G32" s="254">
        <v>4.2</v>
      </c>
      <c r="H32" s="254">
        <v>5</v>
      </c>
      <c r="I32" s="254">
        <v>68.099999999999994</v>
      </c>
      <c r="J32" s="254">
        <v>6</v>
      </c>
      <c r="K32" s="254">
        <v>17.3</v>
      </c>
      <c r="L32" s="254">
        <v>30</v>
      </c>
      <c r="M32" s="254">
        <v>90</v>
      </c>
      <c r="N32" s="254">
        <v>80</v>
      </c>
      <c r="O32" s="254">
        <v>4.97</v>
      </c>
      <c r="P32" s="125"/>
    </row>
    <row r="33" spans="1:37" ht="18.75" customHeight="1" x14ac:dyDescent="0.3">
      <c r="A33" s="341" t="s">
        <v>22</v>
      </c>
      <c r="B33" s="61" t="s">
        <v>90</v>
      </c>
      <c r="C33" s="109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66"/>
    </row>
    <row r="34" spans="1:37" ht="18.75" customHeight="1" x14ac:dyDescent="0.3">
      <c r="A34" s="341"/>
      <c r="B34" s="251" t="s">
        <v>139</v>
      </c>
      <c r="C34" s="109">
        <f t="shared" si="2"/>
        <v>0.20699999999999999</v>
      </c>
      <c r="D34" s="254"/>
      <c r="E34" s="254"/>
      <c r="F34" s="254"/>
      <c r="G34" s="254"/>
      <c r="H34" s="254">
        <v>6.0999999999999999E-2</v>
      </c>
      <c r="I34" s="254">
        <v>8.6999999999999994E-2</v>
      </c>
      <c r="J34" s="254">
        <v>5.8999999999999997E-2</v>
      </c>
      <c r="K34" s="254"/>
      <c r="L34" s="254"/>
      <c r="M34" s="254"/>
      <c r="N34" s="254"/>
      <c r="O34" s="254"/>
      <c r="P34" s="66"/>
    </row>
    <row r="35" spans="1:37" ht="18.75" customHeight="1" x14ac:dyDescent="0.3">
      <c r="A35" s="318" t="s">
        <v>23</v>
      </c>
      <c r="B35" s="251" t="s">
        <v>93</v>
      </c>
      <c r="C35" s="109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66"/>
    </row>
    <row r="36" spans="1:37" ht="18.75" customHeight="1" x14ac:dyDescent="0.3">
      <c r="A36" s="345"/>
      <c r="B36" s="251" t="s">
        <v>67</v>
      </c>
      <c r="C36" s="109">
        <f t="shared" si="2"/>
        <v>2.4524999999999997</v>
      </c>
      <c r="D36" s="257"/>
      <c r="E36" s="257"/>
      <c r="F36" s="257"/>
      <c r="G36" s="257"/>
      <c r="H36" s="257">
        <v>0.6</v>
      </c>
      <c r="I36" s="257">
        <v>0.6</v>
      </c>
      <c r="J36" s="257">
        <v>0.7</v>
      </c>
      <c r="K36" s="257">
        <v>0.55249999999999999</v>
      </c>
      <c r="L36" s="257"/>
      <c r="M36" s="257"/>
      <c r="N36" s="257"/>
      <c r="O36" s="257"/>
      <c r="P36" s="66"/>
    </row>
    <row r="37" spans="1:37" s="17" customFormat="1" ht="18.75" customHeight="1" x14ac:dyDescent="0.3">
      <c r="A37" s="340" t="s">
        <v>24</v>
      </c>
      <c r="B37" s="247" t="s">
        <v>96</v>
      </c>
      <c r="C37" s="109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71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</row>
    <row r="38" spans="1:37" s="17" customFormat="1" ht="18.75" customHeight="1" x14ac:dyDescent="0.3">
      <c r="A38" s="340"/>
      <c r="B38" s="251" t="s">
        <v>139</v>
      </c>
      <c r="C38" s="109">
        <f t="shared" si="2"/>
        <v>2.8479999999999999</v>
      </c>
      <c r="D38" s="264"/>
      <c r="E38" s="264"/>
      <c r="F38" s="264"/>
      <c r="G38" s="264"/>
      <c r="H38" s="264">
        <v>0.46</v>
      </c>
      <c r="I38" s="264">
        <v>0.46</v>
      </c>
      <c r="J38" s="264">
        <v>0.45</v>
      </c>
      <c r="K38" s="264">
        <v>0.65</v>
      </c>
      <c r="L38" s="264">
        <v>0.82799999999999996</v>
      </c>
      <c r="M38" s="264"/>
      <c r="N38" s="264"/>
      <c r="O38" s="264"/>
      <c r="P38" s="71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</row>
    <row r="39" spans="1:37" ht="18.75" customHeight="1" x14ac:dyDescent="0.3">
      <c r="A39" s="340" t="s">
        <v>25</v>
      </c>
      <c r="B39" s="90" t="s">
        <v>97</v>
      </c>
      <c r="C39" s="109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66"/>
    </row>
    <row r="40" spans="1:37" ht="18.75" customHeight="1" x14ac:dyDescent="0.3">
      <c r="A40" s="340"/>
      <c r="B40" s="251" t="s">
        <v>139</v>
      </c>
      <c r="C40" s="109">
        <f t="shared" si="2"/>
        <v>17.77</v>
      </c>
      <c r="D40" s="254"/>
      <c r="E40" s="254"/>
      <c r="F40" s="254"/>
      <c r="G40" s="254"/>
      <c r="H40" s="254">
        <v>4</v>
      </c>
      <c r="I40" s="254">
        <v>4</v>
      </c>
      <c r="J40" s="254">
        <v>4</v>
      </c>
      <c r="K40" s="254">
        <v>4</v>
      </c>
      <c r="L40" s="254">
        <v>1.77</v>
      </c>
      <c r="M40" s="254"/>
      <c r="N40" s="254"/>
      <c r="O40" s="254"/>
      <c r="P40" s="66"/>
    </row>
    <row r="41" spans="1:37" ht="18.75" customHeight="1" x14ac:dyDescent="0.3">
      <c r="A41" s="341" t="s">
        <v>26</v>
      </c>
      <c r="B41" s="90" t="s">
        <v>100</v>
      </c>
      <c r="C41" s="109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66"/>
    </row>
    <row r="42" spans="1:37" ht="18.75" customHeight="1" x14ac:dyDescent="0.3">
      <c r="A42" s="341"/>
      <c r="B42" s="251" t="s">
        <v>139</v>
      </c>
      <c r="C42" s="109">
        <f t="shared" si="2"/>
        <v>0.157</v>
      </c>
      <c r="D42" s="254"/>
      <c r="E42" s="254"/>
      <c r="F42" s="254"/>
      <c r="G42" s="254"/>
      <c r="H42" s="254"/>
      <c r="I42" s="254">
        <v>3.5000000000000003E-2</v>
      </c>
      <c r="J42" s="254">
        <v>3.5000000000000003E-2</v>
      </c>
      <c r="K42" s="254">
        <v>3.5000000000000003E-2</v>
      </c>
      <c r="L42" s="254">
        <v>5.1999999999999998E-2</v>
      </c>
      <c r="M42" s="254"/>
      <c r="N42" s="254"/>
      <c r="O42" s="254"/>
      <c r="P42" s="66"/>
    </row>
    <row r="43" spans="1:37" ht="18.75" customHeight="1" x14ac:dyDescent="0.3">
      <c r="A43" s="341" t="s">
        <v>33</v>
      </c>
      <c r="B43" s="90" t="s">
        <v>103</v>
      </c>
      <c r="C43" s="109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66"/>
    </row>
    <row r="44" spans="1:37" ht="18.75" customHeight="1" x14ac:dyDescent="0.3">
      <c r="A44" s="341"/>
      <c r="B44" s="251" t="s">
        <v>139</v>
      </c>
      <c r="C44" s="109">
        <f t="shared" si="2"/>
        <v>0.30499999999999999</v>
      </c>
      <c r="D44" s="254"/>
      <c r="E44" s="254"/>
      <c r="F44" s="254"/>
      <c r="G44" s="254"/>
      <c r="H44" s="254"/>
      <c r="I44" s="254"/>
      <c r="J44" s="283">
        <v>0.06</v>
      </c>
      <c r="K44" s="254">
        <v>6.0999999999999999E-2</v>
      </c>
      <c r="L44" s="283">
        <v>6.0999999999999999E-2</v>
      </c>
      <c r="M44" s="283">
        <v>6.2E-2</v>
      </c>
      <c r="N44" s="257">
        <v>6.0999999999999999E-2</v>
      </c>
      <c r="O44" s="254"/>
      <c r="P44" s="92"/>
    </row>
    <row r="45" spans="1:37" ht="18.75" customHeight="1" x14ac:dyDescent="0.3">
      <c r="A45" s="341" t="s">
        <v>27</v>
      </c>
      <c r="B45" s="90" t="s">
        <v>104</v>
      </c>
      <c r="C45" s="109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66"/>
    </row>
    <row r="46" spans="1:37" s="17" customFormat="1" ht="18.75" customHeight="1" x14ac:dyDescent="0.3">
      <c r="A46" s="341"/>
      <c r="B46" s="250" t="s">
        <v>139</v>
      </c>
      <c r="C46" s="109">
        <f t="shared" si="2"/>
        <v>0.38500000000000001</v>
      </c>
      <c r="D46" s="264"/>
      <c r="E46" s="264"/>
      <c r="F46" s="264"/>
      <c r="G46" s="264"/>
      <c r="H46" s="264"/>
      <c r="I46" s="264">
        <v>0.1</v>
      </c>
      <c r="J46" s="264">
        <v>0.05</v>
      </c>
      <c r="K46" s="264">
        <v>0.08</v>
      </c>
      <c r="L46" s="264">
        <v>0.05</v>
      </c>
      <c r="M46" s="264">
        <v>0.05</v>
      </c>
      <c r="N46" s="264">
        <v>5.5E-2</v>
      </c>
      <c r="O46" s="264"/>
      <c r="P46" s="126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</row>
    <row r="47" spans="1:37" ht="36" customHeight="1" x14ac:dyDescent="0.3">
      <c r="A47" s="341" t="s">
        <v>28</v>
      </c>
      <c r="B47" s="60" t="s">
        <v>132</v>
      </c>
      <c r="C47" s="109"/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66"/>
    </row>
    <row r="48" spans="1:37" ht="18.75" customHeight="1" x14ac:dyDescent="0.3">
      <c r="A48" s="341"/>
      <c r="B48" s="251" t="s">
        <v>139</v>
      </c>
      <c r="C48" s="109">
        <f t="shared" si="2"/>
        <v>2.5920000000000001</v>
      </c>
      <c r="D48" s="254"/>
      <c r="E48" s="254"/>
      <c r="F48" s="254"/>
      <c r="G48" s="254"/>
      <c r="H48" s="254"/>
      <c r="I48" s="254"/>
      <c r="J48" s="254"/>
      <c r="K48" s="254">
        <v>0.41399999999999998</v>
      </c>
      <c r="L48" s="254">
        <v>0.56999999999999995</v>
      </c>
      <c r="M48" s="254">
        <v>0.64800000000000002</v>
      </c>
      <c r="N48" s="254">
        <v>0.56999999999999995</v>
      </c>
      <c r="O48" s="254">
        <v>0.39</v>
      </c>
      <c r="P48" s="127"/>
    </row>
    <row r="49" spans="1:37" ht="18.75" customHeight="1" x14ac:dyDescent="0.3">
      <c r="A49" s="341" t="s">
        <v>29</v>
      </c>
      <c r="B49" s="61" t="s">
        <v>109</v>
      </c>
      <c r="C49" s="109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66"/>
    </row>
    <row r="50" spans="1:37" ht="18.75" customHeight="1" x14ac:dyDescent="0.3">
      <c r="A50" s="341"/>
      <c r="B50" s="251" t="s">
        <v>139</v>
      </c>
      <c r="C50" s="109">
        <f t="shared" si="2"/>
        <v>0.55400000000000005</v>
      </c>
      <c r="D50" s="254"/>
      <c r="E50" s="254"/>
      <c r="F50" s="254"/>
      <c r="G50" s="254">
        <v>0.154</v>
      </c>
      <c r="H50" s="254">
        <v>0.2</v>
      </c>
      <c r="I50" s="254">
        <v>0.2</v>
      </c>
      <c r="J50" s="254"/>
      <c r="K50" s="254"/>
      <c r="L50" s="254"/>
      <c r="M50" s="254"/>
      <c r="N50" s="254"/>
      <c r="O50" s="254"/>
      <c r="P50" s="66"/>
    </row>
    <row r="51" spans="1:37" ht="37.5" customHeight="1" x14ac:dyDescent="0.3">
      <c r="A51" s="341" t="s">
        <v>30</v>
      </c>
      <c r="B51" s="61" t="s">
        <v>155</v>
      </c>
      <c r="C51" s="109"/>
      <c r="D51" s="300"/>
      <c r="E51" s="300"/>
      <c r="F51" s="300"/>
      <c r="G51" s="300"/>
      <c r="H51" s="300"/>
      <c r="I51" s="300"/>
      <c r="J51" s="300"/>
      <c r="K51" s="300"/>
      <c r="L51" s="300"/>
      <c r="M51" s="300"/>
      <c r="N51" s="300"/>
      <c r="O51" s="300"/>
      <c r="P51" s="66"/>
    </row>
    <row r="52" spans="1:37" ht="18.75" customHeight="1" x14ac:dyDescent="0.3">
      <c r="A52" s="341"/>
      <c r="B52" s="251" t="s">
        <v>139</v>
      </c>
      <c r="C52" s="109">
        <f t="shared" si="2"/>
        <v>0.11600000000000001</v>
      </c>
      <c r="D52" s="257"/>
      <c r="E52" s="257"/>
      <c r="F52" s="257"/>
      <c r="G52" s="257"/>
      <c r="H52" s="257"/>
      <c r="I52" s="257">
        <v>0.11600000000000001</v>
      </c>
      <c r="J52" s="257"/>
      <c r="K52" s="257"/>
      <c r="L52" s="254"/>
      <c r="M52" s="254"/>
      <c r="N52" s="254"/>
      <c r="O52" s="254"/>
      <c r="P52" s="66"/>
    </row>
    <row r="53" spans="1:37" s="5" customFormat="1" ht="18.75" customHeight="1" x14ac:dyDescent="0.3">
      <c r="A53" s="341" t="s">
        <v>31</v>
      </c>
      <c r="B53" s="90" t="s">
        <v>111</v>
      </c>
      <c r="C53" s="109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70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</row>
    <row r="54" spans="1:37" s="5" customFormat="1" ht="18.75" customHeight="1" x14ac:dyDescent="0.3">
      <c r="A54" s="341"/>
      <c r="B54" s="251" t="s">
        <v>139</v>
      </c>
      <c r="C54" s="109">
        <f t="shared" si="2"/>
        <v>3.1619999999999999</v>
      </c>
      <c r="D54" s="254"/>
      <c r="E54" s="254"/>
      <c r="F54" s="254"/>
      <c r="G54" s="254"/>
      <c r="H54" s="254"/>
      <c r="I54" s="254">
        <v>0.7</v>
      </c>
      <c r="J54" s="254">
        <v>1</v>
      </c>
      <c r="K54" s="257">
        <v>0.95</v>
      </c>
      <c r="L54" s="254">
        <v>0.51200000000000001</v>
      </c>
      <c r="M54" s="257"/>
      <c r="N54" s="257"/>
      <c r="O54" s="254"/>
      <c r="P54" s="70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</row>
    <row r="55" spans="1:37" ht="37.5" customHeight="1" x14ac:dyDescent="0.3">
      <c r="A55" s="341" t="s">
        <v>32</v>
      </c>
      <c r="B55" s="61" t="s">
        <v>134</v>
      </c>
      <c r="C55" s="109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66"/>
    </row>
    <row r="56" spans="1:37" ht="18.75" customHeight="1" x14ac:dyDescent="0.3">
      <c r="A56" s="341"/>
      <c r="B56" s="251" t="s">
        <v>139</v>
      </c>
      <c r="C56" s="109">
        <f t="shared" si="2"/>
        <v>1.4735</v>
      </c>
      <c r="D56" s="254">
        <v>5.0000000000000001E-4</v>
      </c>
      <c r="E56" s="254">
        <v>2.0000000000000001E-4</v>
      </c>
      <c r="F56" s="254">
        <v>2.0000000000000001E-4</v>
      </c>
      <c r="G56" s="254">
        <v>2.0000000000000001E-4</v>
      </c>
      <c r="H56" s="254">
        <v>2.0000000000000001E-4</v>
      </c>
      <c r="I56" s="254">
        <v>2.0000000000000001E-4</v>
      </c>
      <c r="J56" s="254">
        <v>1E-3</v>
      </c>
      <c r="K56" s="254">
        <v>0.28699999999999998</v>
      </c>
      <c r="L56" s="254">
        <v>0.30099999999999999</v>
      </c>
      <c r="M56" s="254">
        <v>0.30599999999999999</v>
      </c>
      <c r="N56" s="254">
        <v>0.29399999999999998</v>
      </c>
      <c r="O56" s="254">
        <v>0.28299999999999997</v>
      </c>
      <c r="P56" s="125"/>
    </row>
    <row r="57" spans="1:37" ht="37.5" customHeight="1" x14ac:dyDescent="0.3">
      <c r="A57" s="341" t="s">
        <v>40</v>
      </c>
      <c r="B57" s="61" t="s">
        <v>140</v>
      </c>
      <c r="C57" s="109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66"/>
    </row>
    <row r="58" spans="1:37" ht="18.75" customHeight="1" x14ac:dyDescent="0.3">
      <c r="A58" s="341"/>
      <c r="B58" s="251" t="s">
        <v>154</v>
      </c>
      <c r="C58" s="109">
        <f t="shared" si="2"/>
        <v>12.835000000000003</v>
      </c>
      <c r="D58" s="254"/>
      <c r="E58" s="254"/>
      <c r="F58" s="254"/>
      <c r="G58" s="257">
        <v>1.4975000000000001</v>
      </c>
      <c r="H58" s="257">
        <v>1.4975000000000001</v>
      </c>
      <c r="I58" s="257">
        <v>1.4975000000000001</v>
      </c>
      <c r="J58" s="257">
        <v>1.4975000000000001</v>
      </c>
      <c r="K58" s="257">
        <v>1.4975000000000001</v>
      </c>
      <c r="L58" s="257">
        <v>1.4975000000000001</v>
      </c>
      <c r="M58" s="257">
        <v>1.925</v>
      </c>
      <c r="N58" s="257">
        <v>1.925</v>
      </c>
      <c r="O58" s="254"/>
      <c r="P58" s="66"/>
    </row>
    <row r="59" spans="1:37" ht="18.75" customHeight="1" x14ac:dyDescent="0.3">
      <c r="A59" s="341"/>
      <c r="B59" s="251" t="s">
        <v>139</v>
      </c>
      <c r="C59" s="109">
        <f t="shared" si="2"/>
        <v>30.102</v>
      </c>
      <c r="D59" s="254"/>
      <c r="E59" s="254"/>
      <c r="F59" s="254"/>
      <c r="G59" s="257">
        <v>3.512</v>
      </c>
      <c r="H59" s="257">
        <v>3.512</v>
      </c>
      <c r="I59" s="257">
        <v>3.512</v>
      </c>
      <c r="J59" s="257">
        <v>3.512</v>
      </c>
      <c r="K59" s="257">
        <v>3.512</v>
      </c>
      <c r="L59" s="257">
        <v>3.512</v>
      </c>
      <c r="M59" s="257">
        <v>4.5149999999999997</v>
      </c>
      <c r="N59" s="257">
        <v>4.5149999999999997</v>
      </c>
      <c r="O59" s="254"/>
      <c r="P59" s="66"/>
    </row>
    <row r="60" spans="1:37" ht="38.25" customHeight="1" x14ac:dyDescent="0.3">
      <c r="A60" s="341" t="s">
        <v>41</v>
      </c>
      <c r="B60" s="61" t="s">
        <v>141</v>
      </c>
      <c r="C60" s="109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66"/>
    </row>
    <row r="61" spans="1:37" ht="18.75" customHeight="1" x14ac:dyDescent="0.3">
      <c r="A61" s="341"/>
      <c r="B61" s="251" t="s">
        <v>154</v>
      </c>
      <c r="C61" s="109">
        <f t="shared" si="2"/>
        <v>1.8695599999999999</v>
      </c>
      <c r="D61" s="254"/>
      <c r="E61" s="254"/>
      <c r="F61" s="254"/>
      <c r="G61" s="257">
        <v>0.21826000000000001</v>
      </c>
      <c r="H61" s="257">
        <v>0.21826000000000001</v>
      </c>
      <c r="I61" s="257">
        <v>0.21826000000000001</v>
      </c>
      <c r="J61" s="257">
        <v>0.21826000000000001</v>
      </c>
      <c r="K61" s="257">
        <v>0.21826000000000001</v>
      </c>
      <c r="L61" s="257">
        <v>0.21826000000000001</v>
      </c>
      <c r="M61" s="257">
        <v>0.28000000000000003</v>
      </c>
      <c r="N61" s="257">
        <v>0.28000000000000003</v>
      </c>
      <c r="O61" s="254"/>
      <c r="P61" s="66"/>
    </row>
    <row r="62" spans="1:37" ht="18.75" customHeight="1" x14ac:dyDescent="0.3">
      <c r="A62" s="341"/>
      <c r="B62" s="251" t="s">
        <v>139</v>
      </c>
      <c r="C62" s="109">
        <f t="shared" si="2"/>
        <v>6.5949600000000004</v>
      </c>
      <c r="D62" s="254"/>
      <c r="E62" s="254"/>
      <c r="F62" s="254"/>
      <c r="G62" s="257">
        <v>0.76941000000000004</v>
      </c>
      <c r="H62" s="257">
        <v>0.76941000000000004</v>
      </c>
      <c r="I62" s="257">
        <v>0.76941000000000004</v>
      </c>
      <c r="J62" s="257">
        <v>0.76941000000000004</v>
      </c>
      <c r="K62" s="257">
        <v>0.76941000000000004</v>
      </c>
      <c r="L62" s="257">
        <v>0.76941000000000004</v>
      </c>
      <c r="M62" s="257">
        <v>0.98924999999999996</v>
      </c>
      <c r="N62" s="257">
        <v>0.98924999999999996</v>
      </c>
      <c r="O62" s="254"/>
      <c r="P62" s="66"/>
    </row>
    <row r="63" spans="1:37" s="46" customFormat="1" ht="20.25" x14ac:dyDescent="0.25">
      <c r="A63" s="64"/>
      <c r="B63" s="84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242"/>
      <c r="P63" s="64"/>
    </row>
    <row r="64" spans="1:37" ht="12.95" customHeight="1" x14ac:dyDescent="0.2">
      <c r="B64" s="45"/>
      <c r="C64" s="21"/>
      <c r="D64" s="21"/>
      <c r="E64" s="21"/>
      <c r="F64" s="21"/>
      <c r="G64" s="21"/>
      <c r="H64" s="21"/>
      <c r="I64" s="21"/>
    </row>
    <row r="65" spans="2:2" ht="12.95" customHeight="1" x14ac:dyDescent="0.2">
      <c r="B65" s="34"/>
    </row>
    <row r="66" spans="2:2" ht="12.95" customHeight="1" x14ac:dyDescent="0.2">
      <c r="B66" s="34"/>
    </row>
    <row r="67" spans="2:2" ht="12.95" customHeight="1" x14ac:dyDescent="0.2">
      <c r="B67" s="34"/>
    </row>
    <row r="68" spans="2:2" ht="12.95" customHeight="1" x14ac:dyDescent="0.2">
      <c r="B68" s="34"/>
    </row>
    <row r="69" spans="2:2" ht="12.95" customHeight="1" x14ac:dyDescent="0.2">
      <c r="B69" s="34"/>
    </row>
    <row r="70" spans="2:2" ht="12.95" customHeight="1" x14ac:dyDescent="0.2">
      <c r="B70" s="34"/>
    </row>
    <row r="71" spans="2:2" ht="12.95" customHeight="1" x14ac:dyDescent="0.2">
      <c r="B71" s="34"/>
    </row>
    <row r="72" spans="2:2" ht="12.95" customHeight="1" x14ac:dyDescent="0.2">
      <c r="B72" s="34"/>
    </row>
    <row r="73" spans="2:2" ht="12.95" customHeight="1" x14ac:dyDescent="0.2">
      <c r="B73" s="34"/>
    </row>
    <row r="74" spans="2:2" ht="12.95" customHeight="1" x14ac:dyDescent="0.2">
      <c r="B74" s="34"/>
    </row>
    <row r="75" spans="2:2" ht="12.95" customHeight="1" x14ac:dyDescent="0.2">
      <c r="B75" s="34"/>
    </row>
    <row r="76" spans="2:2" ht="12.95" customHeight="1" x14ac:dyDescent="0.2">
      <c r="B76" s="34"/>
    </row>
    <row r="77" spans="2:2" ht="12.95" customHeight="1" x14ac:dyDescent="0.2">
      <c r="B77" s="34"/>
    </row>
    <row r="78" spans="2:2" ht="12.95" customHeight="1" x14ac:dyDescent="0.2">
      <c r="B78" s="34"/>
    </row>
    <row r="79" spans="2:2" ht="12.95" customHeight="1" x14ac:dyDescent="0.2">
      <c r="B79" s="34"/>
    </row>
    <row r="80" spans="2:2" ht="12.95" customHeight="1" x14ac:dyDescent="0.2">
      <c r="B80" s="34"/>
    </row>
    <row r="81" spans="2:2" ht="12.95" customHeight="1" x14ac:dyDescent="0.2">
      <c r="B81" s="34"/>
    </row>
    <row r="82" spans="2:2" ht="12.95" customHeight="1" x14ac:dyDescent="0.2">
      <c r="B82" s="34"/>
    </row>
    <row r="83" spans="2:2" ht="12.95" customHeight="1" x14ac:dyDescent="0.2">
      <c r="B83" s="34"/>
    </row>
    <row r="84" spans="2:2" ht="12.95" customHeight="1" x14ac:dyDescent="0.2">
      <c r="B84" s="34"/>
    </row>
    <row r="85" spans="2:2" ht="12.95" customHeight="1" x14ac:dyDescent="0.2">
      <c r="B85" s="34"/>
    </row>
    <row r="86" spans="2:2" ht="12.95" customHeight="1" x14ac:dyDescent="0.2">
      <c r="B86" s="34"/>
    </row>
    <row r="87" spans="2:2" ht="12.95" customHeight="1" x14ac:dyDescent="0.2">
      <c r="B87" s="34"/>
    </row>
    <row r="88" spans="2:2" ht="12.95" customHeight="1" x14ac:dyDescent="0.2">
      <c r="B88" s="34"/>
    </row>
    <row r="89" spans="2:2" ht="12.95" customHeight="1" x14ac:dyDescent="0.2">
      <c r="B89" s="34"/>
    </row>
    <row r="90" spans="2:2" ht="12.95" customHeight="1" x14ac:dyDescent="0.2">
      <c r="B90" s="34"/>
    </row>
    <row r="91" spans="2:2" ht="12.95" customHeight="1" x14ac:dyDescent="0.2">
      <c r="B91" s="34"/>
    </row>
    <row r="92" spans="2:2" ht="12.95" customHeight="1" x14ac:dyDescent="0.2">
      <c r="B92" s="34"/>
    </row>
    <row r="93" spans="2:2" ht="12.95" customHeight="1" x14ac:dyDescent="0.2">
      <c r="B93" s="34"/>
    </row>
    <row r="94" spans="2:2" ht="12.95" customHeight="1" x14ac:dyDescent="0.2">
      <c r="B94" s="34"/>
    </row>
    <row r="95" spans="2:2" ht="12.95" customHeight="1" x14ac:dyDescent="0.2">
      <c r="B95" s="34"/>
    </row>
    <row r="96" spans="2:2" ht="12.95" customHeight="1" x14ac:dyDescent="0.2">
      <c r="B96" s="34"/>
    </row>
    <row r="97" spans="2:18" ht="12.95" customHeight="1" x14ac:dyDescent="0.2">
      <c r="B97" s="128"/>
      <c r="C97" s="120">
        <v>21.175000000000001</v>
      </c>
      <c r="D97" s="129">
        <v>2.028</v>
      </c>
      <c r="E97" s="129">
        <v>1.8180000000000001</v>
      </c>
      <c r="F97" s="129">
        <v>0.65700000000000003</v>
      </c>
      <c r="G97" s="129">
        <v>0.65700000000000003</v>
      </c>
      <c r="H97" s="129">
        <v>0.75700000000000001</v>
      </c>
      <c r="I97" s="129">
        <v>1.0070000000000001</v>
      </c>
      <c r="J97" s="129">
        <v>2.028</v>
      </c>
      <c r="K97" s="129">
        <v>2.31</v>
      </c>
      <c r="L97" s="129">
        <v>2.4209999999999998</v>
      </c>
      <c r="M97" s="129">
        <v>2.6709999999999998</v>
      </c>
      <c r="N97" s="129">
        <v>2.5110000000000001</v>
      </c>
      <c r="O97" s="129">
        <v>2.31</v>
      </c>
      <c r="P97" s="130">
        <v>21.175000000000001</v>
      </c>
      <c r="Q97" s="131"/>
      <c r="R97" s="131"/>
    </row>
    <row r="98" spans="2:18" ht="12.95" customHeight="1" x14ac:dyDescent="0.2">
      <c r="B98" s="34"/>
    </row>
    <row r="99" spans="2:18" ht="12.95" customHeight="1" x14ac:dyDescent="0.2">
      <c r="B99" s="34"/>
    </row>
    <row r="100" spans="2:18" ht="12.95" customHeight="1" x14ac:dyDescent="0.2">
      <c r="B100" s="34"/>
    </row>
    <row r="101" spans="2:18" ht="12.95" customHeight="1" x14ac:dyDescent="0.2">
      <c r="B101" s="34"/>
    </row>
    <row r="102" spans="2:18" ht="12.95" customHeight="1" x14ac:dyDescent="0.2">
      <c r="B102" s="34"/>
    </row>
    <row r="103" spans="2:18" ht="12.95" customHeight="1" x14ac:dyDescent="0.2">
      <c r="B103" s="34"/>
    </row>
    <row r="104" spans="2:18" ht="12.95" customHeight="1" x14ac:dyDescent="0.2">
      <c r="B104" s="34"/>
    </row>
    <row r="105" spans="2:18" ht="12.95" customHeight="1" x14ac:dyDescent="0.2">
      <c r="B105" s="34"/>
    </row>
    <row r="106" spans="2:18" ht="12.95" customHeight="1" x14ac:dyDescent="0.2">
      <c r="B106" s="34"/>
    </row>
    <row r="107" spans="2:18" ht="12.95" customHeight="1" x14ac:dyDescent="0.2">
      <c r="B107" s="34"/>
    </row>
    <row r="108" spans="2:18" ht="12.95" customHeight="1" x14ac:dyDescent="0.2">
      <c r="B108" s="34"/>
    </row>
    <row r="109" spans="2:18" ht="12.95" customHeight="1" x14ac:dyDescent="0.2">
      <c r="B109" s="34"/>
    </row>
    <row r="110" spans="2:18" ht="12.95" customHeight="1" x14ac:dyDescent="0.2">
      <c r="B110" s="34"/>
    </row>
    <row r="111" spans="2:18" ht="12.95" customHeight="1" x14ac:dyDescent="0.2">
      <c r="B111" s="34"/>
    </row>
    <row r="112" spans="2:18" ht="12.95" customHeight="1" x14ac:dyDescent="0.2">
      <c r="B112" s="34"/>
    </row>
    <row r="113" spans="2:2" ht="12.95" customHeight="1" x14ac:dyDescent="0.2">
      <c r="B113" s="34"/>
    </row>
    <row r="114" spans="2:2" ht="12.95" customHeight="1" x14ac:dyDescent="0.2">
      <c r="B114" s="34"/>
    </row>
    <row r="115" spans="2:2" ht="12.95" customHeight="1" x14ac:dyDescent="0.2">
      <c r="B115" s="34"/>
    </row>
    <row r="116" spans="2:2" ht="12.95" customHeight="1" x14ac:dyDescent="0.2">
      <c r="B116" s="34"/>
    </row>
    <row r="117" spans="2:2" ht="12.95" customHeight="1" x14ac:dyDescent="0.2">
      <c r="B117" s="34"/>
    </row>
    <row r="118" spans="2:2" ht="12.95" customHeight="1" x14ac:dyDescent="0.2">
      <c r="B118" s="34"/>
    </row>
    <row r="119" spans="2:2" ht="12.95" customHeight="1" x14ac:dyDescent="0.2">
      <c r="B119" s="34"/>
    </row>
    <row r="120" spans="2:2" ht="12.95" customHeight="1" x14ac:dyDescent="0.2">
      <c r="B120" s="34"/>
    </row>
    <row r="121" spans="2:2" ht="12.95" customHeight="1" x14ac:dyDescent="0.2">
      <c r="B121" s="34"/>
    </row>
    <row r="122" spans="2:2" ht="12.95" customHeight="1" x14ac:dyDescent="0.2">
      <c r="B122" s="34"/>
    </row>
    <row r="123" spans="2:2" ht="12.95" customHeight="1" x14ac:dyDescent="0.2">
      <c r="B123" s="34"/>
    </row>
    <row r="124" spans="2:2" ht="12.95" customHeight="1" x14ac:dyDescent="0.2">
      <c r="B124" s="34"/>
    </row>
    <row r="125" spans="2:2" ht="12.95" customHeight="1" x14ac:dyDescent="0.2">
      <c r="B125" s="34"/>
    </row>
    <row r="126" spans="2:2" ht="12.95" customHeight="1" x14ac:dyDescent="0.2">
      <c r="B126" s="34"/>
    </row>
    <row r="127" spans="2:2" ht="12.95" customHeight="1" x14ac:dyDescent="0.2">
      <c r="B127" s="34"/>
    </row>
    <row r="128" spans="2:2" ht="12.95" customHeight="1" x14ac:dyDescent="0.2">
      <c r="B128" s="34"/>
    </row>
    <row r="129" spans="2:2" ht="12.95" customHeight="1" x14ac:dyDescent="0.2">
      <c r="B129" s="34"/>
    </row>
    <row r="130" spans="2:2" ht="12.95" customHeight="1" x14ac:dyDescent="0.2">
      <c r="B130" s="34"/>
    </row>
    <row r="131" spans="2:2" ht="12.95" customHeight="1" x14ac:dyDescent="0.2">
      <c r="B131" s="34"/>
    </row>
    <row r="132" spans="2:2" ht="12.95" customHeight="1" x14ac:dyDescent="0.2">
      <c r="B132" s="34"/>
    </row>
    <row r="133" spans="2:2" ht="12.95" customHeight="1" x14ac:dyDescent="0.2">
      <c r="B133" s="34"/>
    </row>
    <row r="134" spans="2:2" ht="12.95" customHeight="1" x14ac:dyDescent="0.2">
      <c r="B134" s="34"/>
    </row>
    <row r="135" spans="2:2" ht="12.95" customHeight="1" x14ac:dyDescent="0.2">
      <c r="B135" s="34"/>
    </row>
    <row r="136" spans="2:2" ht="12.95" customHeight="1" x14ac:dyDescent="0.2">
      <c r="B136" s="34"/>
    </row>
    <row r="137" spans="2:2" ht="12.95" customHeight="1" x14ac:dyDescent="0.2">
      <c r="B137" s="34"/>
    </row>
    <row r="138" spans="2:2" ht="12.95" customHeight="1" x14ac:dyDescent="0.2">
      <c r="B138" s="34"/>
    </row>
    <row r="139" spans="2:2" ht="12.95" customHeight="1" x14ac:dyDescent="0.2">
      <c r="B139" s="34"/>
    </row>
    <row r="140" spans="2:2" ht="12.95" customHeight="1" x14ac:dyDescent="0.2">
      <c r="B140" s="34"/>
    </row>
    <row r="141" spans="2:2" ht="12.95" customHeight="1" x14ac:dyDescent="0.2">
      <c r="B141" s="34"/>
    </row>
    <row r="142" spans="2:2" ht="12.95" customHeight="1" x14ac:dyDescent="0.2">
      <c r="B142" s="34"/>
    </row>
    <row r="143" spans="2:2" ht="12.95" customHeight="1" x14ac:dyDescent="0.2">
      <c r="B143" s="34"/>
    </row>
    <row r="144" spans="2:2" ht="12.95" customHeight="1" x14ac:dyDescent="0.2">
      <c r="B144" s="34"/>
    </row>
    <row r="145" spans="2:2" ht="12.95" customHeight="1" x14ac:dyDescent="0.2">
      <c r="B145" s="34"/>
    </row>
    <row r="146" spans="2:2" ht="12.95" customHeight="1" x14ac:dyDescent="0.2">
      <c r="B146" s="34"/>
    </row>
    <row r="147" spans="2:2" ht="12.95" customHeight="1" x14ac:dyDescent="0.2">
      <c r="B147" s="34"/>
    </row>
    <row r="148" spans="2:2" ht="12.95" customHeight="1" x14ac:dyDescent="0.2">
      <c r="B148" s="34"/>
    </row>
    <row r="149" spans="2:2" ht="12.95" customHeight="1" x14ac:dyDescent="0.2">
      <c r="B149" s="34"/>
    </row>
    <row r="150" spans="2:2" ht="12.95" customHeight="1" x14ac:dyDescent="0.2">
      <c r="B150" s="34"/>
    </row>
    <row r="151" spans="2:2" ht="12.95" customHeight="1" x14ac:dyDescent="0.2">
      <c r="B151" s="34"/>
    </row>
    <row r="152" spans="2:2" ht="12.95" customHeight="1" x14ac:dyDescent="0.2">
      <c r="B152" s="34"/>
    </row>
    <row r="153" spans="2:2" ht="12.95" customHeight="1" x14ac:dyDescent="0.2">
      <c r="B153" s="34"/>
    </row>
    <row r="154" spans="2:2" ht="12.95" customHeight="1" x14ac:dyDescent="0.2">
      <c r="B154" s="34"/>
    </row>
    <row r="155" spans="2:2" ht="12.95" customHeight="1" x14ac:dyDescent="0.2">
      <c r="B155" s="34"/>
    </row>
    <row r="156" spans="2:2" ht="12.95" customHeight="1" x14ac:dyDescent="0.2">
      <c r="B156" s="34"/>
    </row>
    <row r="157" spans="2:2" ht="12.95" customHeight="1" x14ac:dyDescent="0.2">
      <c r="B157" s="34"/>
    </row>
    <row r="158" spans="2:2" ht="12.95" customHeight="1" x14ac:dyDescent="0.2">
      <c r="B158" s="34"/>
    </row>
    <row r="159" spans="2:2" ht="12.95" customHeight="1" x14ac:dyDescent="0.2"/>
    <row r="160" spans="2:2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  <row r="248" ht="12.95" customHeight="1" x14ac:dyDescent="0.2"/>
    <row r="249" ht="12.95" customHeight="1" x14ac:dyDescent="0.2"/>
    <row r="250" ht="12.95" customHeight="1" x14ac:dyDescent="0.2"/>
    <row r="251" ht="12.95" customHeight="1" x14ac:dyDescent="0.2"/>
    <row r="252" ht="12.95" customHeight="1" x14ac:dyDescent="0.2"/>
    <row r="253" ht="12.95" customHeight="1" x14ac:dyDescent="0.2"/>
    <row r="254" ht="12.95" customHeight="1" x14ac:dyDescent="0.2"/>
    <row r="255" ht="12.95" customHeight="1" x14ac:dyDescent="0.2"/>
    <row r="256" ht="12.95" customHeight="1" x14ac:dyDescent="0.2"/>
    <row r="257" ht="12.95" customHeight="1" x14ac:dyDescent="0.2"/>
    <row r="258" ht="12.95" customHeight="1" x14ac:dyDescent="0.2"/>
    <row r="259" ht="12.95" customHeight="1" x14ac:dyDescent="0.2"/>
    <row r="260" ht="12.95" customHeight="1" x14ac:dyDescent="0.2"/>
    <row r="261" ht="12.95" customHeight="1" x14ac:dyDescent="0.2"/>
    <row r="262" ht="12.95" customHeight="1" x14ac:dyDescent="0.2"/>
    <row r="263" ht="12.95" customHeight="1" x14ac:dyDescent="0.2"/>
    <row r="264" ht="12.95" customHeight="1" x14ac:dyDescent="0.2"/>
    <row r="265" ht="12.95" customHeight="1" x14ac:dyDescent="0.2"/>
    <row r="266" ht="12.95" customHeight="1" x14ac:dyDescent="0.2"/>
    <row r="267" ht="12.95" customHeight="1" x14ac:dyDescent="0.2"/>
    <row r="268" ht="12.95" customHeight="1" x14ac:dyDescent="0.2"/>
    <row r="269" ht="12.95" customHeight="1" x14ac:dyDescent="0.2"/>
    <row r="270" ht="12.95" customHeight="1" x14ac:dyDescent="0.2"/>
    <row r="271" ht="12.95" customHeight="1" x14ac:dyDescent="0.2"/>
    <row r="272" ht="12.95" customHeight="1" x14ac:dyDescent="0.2"/>
    <row r="273" ht="12.95" customHeight="1" x14ac:dyDescent="0.2"/>
    <row r="274" ht="12.95" customHeight="1" x14ac:dyDescent="0.2"/>
    <row r="275" ht="12.95" customHeight="1" x14ac:dyDescent="0.2"/>
    <row r="276" ht="12.95" customHeight="1" x14ac:dyDescent="0.2"/>
    <row r="277" ht="12.95" customHeight="1" x14ac:dyDescent="0.2"/>
    <row r="278" ht="12.95" customHeight="1" x14ac:dyDescent="0.2"/>
    <row r="279" ht="12.95" customHeight="1" x14ac:dyDescent="0.2"/>
    <row r="280" ht="12.95" customHeight="1" x14ac:dyDescent="0.2"/>
    <row r="281" ht="12.95" customHeight="1" x14ac:dyDescent="0.2"/>
    <row r="282" ht="12.95" customHeight="1" x14ac:dyDescent="0.2"/>
    <row r="283" ht="12.95" customHeight="1" x14ac:dyDescent="0.2"/>
    <row r="284" ht="12.95" customHeight="1" x14ac:dyDescent="0.2"/>
    <row r="285" ht="12.95" customHeight="1" x14ac:dyDescent="0.2"/>
    <row r="286" ht="12.95" customHeight="1" x14ac:dyDescent="0.2"/>
    <row r="287" ht="12.95" customHeight="1" x14ac:dyDescent="0.2"/>
    <row r="288" ht="12.95" customHeight="1" x14ac:dyDescent="0.2"/>
    <row r="289" ht="12.95" customHeight="1" x14ac:dyDescent="0.2"/>
    <row r="290" ht="12.95" customHeight="1" x14ac:dyDescent="0.2"/>
    <row r="291" ht="12.95" customHeight="1" x14ac:dyDescent="0.2"/>
    <row r="292" ht="12.95" customHeight="1" x14ac:dyDescent="0.2"/>
    <row r="293" ht="12.95" customHeight="1" x14ac:dyDescent="0.2"/>
    <row r="294" ht="12.95" customHeight="1" x14ac:dyDescent="0.2"/>
    <row r="295" ht="12.95" customHeight="1" x14ac:dyDescent="0.2"/>
    <row r="296" ht="12.95" customHeight="1" x14ac:dyDescent="0.2"/>
    <row r="297" ht="12.95" customHeight="1" x14ac:dyDescent="0.2"/>
    <row r="298" ht="12.95" customHeight="1" x14ac:dyDescent="0.2"/>
    <row r="299" ht="12.95" customHeight="1" x14ac:dyDescent="0.2"/>
    <row r="300" ht="12.95" customHeight="1" x14ac:dyDescent="0.2"/>
    <row r="301" ht="12.95" customHeight="1" x14ac:dyDescent="0.2"/>
    <row r="302" ht="12.95" customHeight="1" x14ac:dyDescent="0.2"/>
    <row r="303" ht="12.95" customHeight="1" x14ac:dyDescent="0.2"/>
    <row r="304" ht="12.95" customHeight="1" x14ac:dyDescent="0.2"/>
    <row r="305" ht="12.95" customHeight="1" x14ac:dyDescent="0.2"/>
    <row r="306" ht="12.95" customHeight="1" x14ac:dyDescent="0.2"/>
    <row r="307" ht="12.95" customHeight="1" x14ac:dyDescent="0.2"/>
    <row r="308" ht="12.95" customHeight="1" x14ac:dyDescent="0.2"/>
    <row r="309" ht="12.95" customHeight="1" x14ac:dyDescent="0.2"/>
    <row r="310" ht="12.95" customHeight="1" x14ac:dyDescent="0.2"/>
    <row r="311" ht="12.95" customHeight="1" x14ac:dyDescent="0.2"/>
    <row r="312" ht="12.95" customHeight="1" x14ac:dyDescent="0.2"/>
    <row r="313" ht="12.95" customHeight="1" x14ac:dyDescent="0.2"/>
    <row r="314" ht="12.95" customHeight="1" x14ac:dyDescent="0.2"/>
    <row r="315" ht="12.95" customHeight="1" x14ac:dyDescent="0.2"/>
    <row r="316" ht="12.95" customHeight="1" x14ac:dyDescent="0.2"/>
    <row r="317" ht="12.95" customHeight="1" x14ac:dyDescent="0.2"/>
    <row r="318" ht="12.95" customHeight="1" x14ac:dyDescent="0.2"/>
    <row r="319" ht="12.95" customHeight="1" x14ac:dyDescent="0.2"/>
    <row r="320" ht="12.95" customHeight="1" x14ac:dyDescent="0.2"/>
    <row r="321" ht="12.95" customHeight="1" x14ac:dyDescent="0.2"/>
    <row r="322" ht="12.95" customHeight="1" x14ac:dyDescent="0.2"/>
    <row r="323" ht="12.95" customHeight="1" x14ac:dyDescent="0.2"/>
    <row r="324" ht="12.95" customHeight="1" x14ac:dyDescent="0.2"/>
    <row r="325" ht="12.95" customHeight="1" x14ac:dyDescent="0.2"/>
    <row r="326" ht="12.95" customHeight="1" x14ac:dyDescent="0.2"/>
    <row r="327" ht="12.95" customHeight="1" x14ac:dyDescent="0.2"/>
    <row r="328" ht="12.95" customHeight="1" x14ac:dyDescent="0.2"/>
    <row r="329" ht="12.95" customHeight="1" x14ac:dyDescent="0.2"/>
    <row r="330" ht="12.95" customHeight="1" x14ac:dyDescent="0.2"/>
    <row r="331" ht="12.95" customHeight="1" x14ac:dyDescent="0.2"/>
    <row r="332" ht="12.95" customHeight="1" x14ac:dyDescent="0.2"/>
    <row r="333" ht="12.95" customHeight="1" x14ac:dyDescent="0.2"/>
    <row r="334" ht="12.95" customHeight="1" x14ac:dyDescent="0.2"/>
    <row r="335" ht="12.95" customHeight="1" x14ac:dyDescent="0.2"/>
    <row r="336" ht="12.95" customHeight="1" x14ac:dyDescent="0.2"/>
    <row r="337" ht="12.95" customHeight="1" x14ac:dyDescent="0.2"/>
    <row r="338" ht="12.95" customHeight="1" x14ac:dyDescent="0.2"/>
    <row r="339" ht="12.95" customHeight="1" x14ac:dyDescent="0.2"/>
    <row r="340" ht="12.95" customHeight="1" x14ac:dyDescent="0.2"/>
    <row r="341" ht="12.95" customHeight="1" x14ac:dyDescent="0.2"/>
    <row r="342" ht="12.95" customHeight="1" x14ac:dyDescent="0.2"/>
    <row r="343" ht="12.95" customHeight="1" x14ac:dyDescent="0.2"/>
    <row r="344" ht="12.95" customHeight="1" x14ac:dyDescent="0.2"/>
    <row r="345" ht="12.95" customHeight="1" x14ac:dyDescent="0.2"/>
    <row r="346" ht="12.95" customHeight="1" x14ac:dyDescent="0.2"/>
    <row r="347" ht="12.95" customHeight="1" x14ac:dyDescent="0.2"/>
    <row r="348" ht="12.95" customHeight="1" x14ac:dyDescent="0.2"/>
    <row r="349" ht="12.95" customHeight="1" x14ac:dyDescent="0.2"/>
    <row r="350" ht="12.95" customHeight="1" x14ac:dyDescent="0.2"/>
    <row r="351" ht="12.95" customHeight="1" x14ac:dyDescent="0.2"/>
    <row r="352" ht="12.95" customHeight="1" x14ac:dyDescent="0.2"/>
    <row r="353" ht="12.95" customHeight="1" x14ac:dyDescent="0.2"/>
    <row r="354" ht="12.95" customHeight="1" x14ac:dyDescent="0.2"/>
    <row r="355" ht="12.95" customHeight="1" x14ac:dyDescent="0.2"/>
    <row r="356" ht="12.95" customHeight="1" x14ac:dyDescent="0.2"/>
    <row r="357" ht="12.95" customHeight="1" x14ac:dyDescent="0.2"/>
    <row r="358" ht="12.95" customHeight="1" x14ac:dyDescent="0.2"/>
    <row r="359" ht="12.95" customHeight="1" x14ac:dyDescent="0.2"/>
    <row r="360" ht="12.95" customHeight="1" x14ac:dyDescent="0.2"/>
    <row r="361" ht="12.95" customHeight="1" x14ac:dyDescent="0.2"/>
    <row r="362" ht="12.95" customHeight="1" x14ac:dyDescent="0.2"/>
    <row r="363" ht="12.95" customHeight="1" x14ac:dyDescent="0.2"/>
    <row r="364" ht="12.95" customHeight="1" x14ac:dyDescent="0.2"/>
    <row r="365" ht="12.95" customHeight="1" x14ac:dyDescent="0.2"/>
    <row r="366" ht="12.95" customHeight="1" x14ac:dyDescent="0.2"/>
    <row r="367" ht="12.95" customHeight="1" x14ac:dyDescent="0.2"/>
    <row r="368" ht="12.95" customHeight="1" x14ac:dyDescent="0.2"/>
    <row r="369" ht="12.95" customHeight="1" x14ac:dyDescent="0.2"/>
    <row r="370" ht="12.95" customHeight="1" x14ac:dyDescent="0.2"/>
    <row r="371" ht="12.95" customHeight="1" x14ac:dyDescent="0.2"/>
    <row r="372" ht="12.95" customHeight="1" x14ac:dyDescent="0.2"/>
    <row r="373" ht="12.95" customHeight="1" x14ac:dyDescent="0.2"/>
    <row r="374" ht="12.95" customHeight="1" x14ac:dyDescent="0.2"/>
    <row r="375" ht="12.95" customHeight="1" x14ac:dyDescent="0.2"/>
    <row r="376" ht="12.95" customHeight="1" x14ac:dyDescent="0.2"/>
    <row r="377" ht="12.95" customHeight="1" x14ac:dyDescent="0.2"/>
    <row r="378" ht="12.95" customHeight="1" x14ac:dyDescent="0.2"/>
    <row r="379" ht="12.95" customHeight="1" x14ac:dyDescent="0.2"/>
    <row r="380" ht="12.95" customHeight="1" x14ac:dyDescent="0.2"/>
    <row r="381" ht="12.95" customHeight="1" x14ac:dyDescent="0.2"/>
    <row r="382" ht="12.95" customHeight="1" x14ac:dyDescent="0.2"/>
    <row r="383" ht="12.95" customHeight="1" x14ac:dyDescent="0.2"/>
    <row r="384" ht="12.95" customHeight="1" x14ac:dyDescent="0.2"/>
    <row r="385" ht="12.95" customHeight="1" x14ac:dyDescent="0.2"/>
    <row r="386" ht="12.95" customHeight="1" x14ac:dyDescent="0.2"/>
    <row r="387" ht="12.95" customHeight="1" x14ac:dyDescent="0.2"/>
    <row r="388" ht="12.95" customHeight="1" x14ac:dyDescent="0.2"/>
    <row r="389" ht="12.95" customHeight="1" x14ac:dyDescent="0.2"/>
    <row r="390" ht="12.95" customHeight="1" x14ac:dyDescent="0.2"/>
    <row r="391" ht="12.95" customHeight="1" x14ac:dyDescent="0.2"/>
    <row r="392" ht="12.95" customHeight="1" x14ac:dyDescent="0.2"/>
    <row r="393" ht="12.95" customHeight="1" x14ac:dyDescent="0.2"/>
    <row r="394" ht="12.95" customHeight="1" x14ac:dyDescent="0.2"/>
    <row r="395" ht="12.95" customHeight="1" x14ac:dyDescent="0.2"/>
    <row r="396" ht="12.95" customHeight="1" x14ac:dyDescent="0.2"/>
    <row r="397" ht="12.95" customHeight="1" x14ac:dyDescent="0.2"/>
    <row r="398" ht="12.95" customHeight="1" x14ac:dyDescent="0.2"/>
    <row r="399" ht="12.95" customHeight="1" x14ac:dyDescent="0.2"/>
    <row r="400" ht="12.95" customHeight="1" x14ac:dyDescent="0.2"/>
    <row r="401" ht="12.95" customHeight="1" x14ac:dyDescent="0.2"/>
    <row r="402" ht="12.95" customHeight="1" x14ac:dyDescent="0.2"/>
    <row r="403" ht="12.95" customHeight="1" x14ac:dyDescent="0.2"/>
    <row r="404" ht="12.95" customHeight="1" x14ac:dyDescent="0.2"/>
    <row r="405" ht="12.95" customHeight="1" x14ac:dyDescent="0.2"/>
    <row r="406" ht="12.95" customHeight="1" x14ac:dyDescent="0.2"/>
    <row r="407" ht="12.95" customHeight="1" x14ac:dyDescent="0.2"/>
    <row r="408" ht="12.95" customHeight="1" x14ac:dyDescent="0.2"/>
    <row r="409" ht="12.95" customHeight="1" x14ac:dyDescent="0.2"/>
    <row r="410" ht="12.95" customHeight="1" x14ac:dyDescent="0.2"/>
    <row r="411" ht="12.95" customHeight="1" x14ac:dyDescent="0.2"/>
    <row r="412" ht="12.95" customHeight="1" x14ac:dyDescent="0.2"/>
    <row r="413" ht="12.95" customHeight="1" x14ac:dyDescent="0.2"/>
    <row r="414" ht="12.95" customHeight="1" x14ac:dyDescent="0.2"/>
    <row r="415" ht="12.95" customHeight="1" x14ac:dyDescent="0.2"/>
    <row r="416" ht="12.95" customHeight="1" x14ac:dyDescent="0.2"/>
    <row r="417" ht="12.95" customHeight="1" x14ac:dyDescent="0.2"/>
    <row r="418" ht="12.95" customHeight="1" x14ac:dyDescent="0.2"/>
    <row r="419" ht="12.95" customHeight="1" x14ac:dyDescent="0.2"/>
    <row r="420" ht="12.95" customHeight="1" x14ac:dyDescent="0.2"/>
    <row r="421" ht="12.95" customHeight="1" x14ac:dyDescent="0.2"/>
    <row r="422" ht="12.95" customHeight="1" x14ac:dyDescent="0.2"/>
    <row r="423" ht="12.95" customHeight="1" x14ac:dyDescent="0.2"/>
    <row r="424" ht="12.95" customHeight="1" x14ac:dyDescent="0.2"/>
    <row r="425" ht="12.95" customHeight="1" x14ac:dyDescent="0.2"/>
    <row r="426" ht="12.95" customHeight="1" x14ac:dyDescent="0.2"/>
    <row r="427" ht="12.95" customHeight="1" x14ac:dyDescent="0.2"/>
    <row r="428" ht="12.95" customHeight="1" x14ac:dyDescent="0.2"/>
    <row r="429" ht="12.95" customHeight="1" x14ac:dyDescent="0.2"/>
    <row r="430" ht="12.95" customHeight="1" x14ac:dyDescent="0.2"/>
    <row r="431" ht="12.95" customHeight="1" x14ac:dyDescent="0.2"/>
    <row r="432" ht="12.95" customHeight="1" x14ac:dyDescent="0.2"/>
    <row r="433" ht="12.95" customHeight="1" x14ac:dyDescent="0.2"/>
    <row r="434" ht="12.95" customHeight="1" x14ac:dyDescent="0.2"/>
    <row r="435" ht="12.95" customHeight="1" x14ac:dyDescent="0.2"/>
    <row r="436" ht="12.95" customHeight="1" x14ac:dyDescent="0.2"/>
    <row r="437" ht="12.95" customHeight="1" x14ac:dyDescent="0.2"/>
    <row r="438" ht="12.95" customHeight="1" x14ac:dyDescent="0.2"/>
    <row r="439" ht="12.95" customHeight="1" x14ac:dyDescent="0.2"/>
    <row r="440" ht="12.95" customHeight="1" x14ac:dyDescent="0.2"/>
    <row r="441" ht="12.95" customHeight="1" x14ac:dyDescent="0.2"/>
    <row r="442" ht="12.95" customHeight="1" x14ac:dyDescent="0.2"/>
    <row r="443" ht="12.95" customHeight="1" x14ac:dyDescent="0.2"/>
    <row r="444" ht="12.95" customHeight="1" x14ac:dyDescent="0.2"/>
    <row r="445" ht="12.95" customHeight="1" x14ac:dyDescent="0.2"/>
    <row r="446" ht="12.95" customHeight="1" x14ac:dyDescent="0.2"/>
    <row r="447" ht="12.95" customHeight="1" x14ac:dyDescent="0.2"/>
    <row r="448" ht="12.95" customHeight="1" x14ac:dyDescent="0.2"/>
    <row r="449" ht="12.95" customHeight="1" x14ac:dyDescent="0.2"/>
    <row r="450" ht="12.95" customHeight="1" x14ac:dyDescent="0.2"/>
    <row r="451" ht="12.95" customHeight="1" x14ac:dyDescent="0.2"/>
    <row r="452" ht="12.95" customHeight="1" x14ac:dyDescent="0.2"/>
    <row r="453" ht="12.95" customHeight="1" x14ac:dyDescent="0.2"/>
    <row r="454" ht="12.95" customHeight="1" x14ac:dyDescent="0.2"/>
    <row r="455" ht="12.95" customHeight="1" x14ac:dyDescent="0.2"/>
    <row r="456" ht="12.95" customHeight="1" x14ac:dyDescent="0.2"/>
    <row r="457" ht="12.95" customHeight="1" x14ac:dyDescent="0.2"/>
    <row r="458" ht="12.95" customHeight="1" x14ac:dyDescent="0.2"/>
    <row r="459" ht="12.95" customHeight="1" x14ac:dyDescent="0.2"/>
    <row r="460" ht="12.95" customHeight="1" x14ac:dyDescent="0.2"/>
    <row r="461" ht="12.95" customHeight="1" x14ac:dyDescent="0.2"/>
    <row r="462" ht="12.95" customHeight="1" x14ac:dyDescent="0.2"/>
    <row r="463" ht="12.95" customHeight="1" x14ac:dyDescent="0.2"/>
    <row r="464" ht="12.95" customHeight="1" x14ac:dyDescent="0.2"/>
    <row r="465" ht="12.95" customHeight="1" x14ac:dyDescent="0.2"/>
    <row r="466" ht="12.95" customHeight="1" x14ac:dyDescent="0.2"/>
    <row r="467" ht="12.95" customHeight="1" x14ac:dyDescent="0.2"/>
    <row r="468" ht="12.95" customHeight="1" x14ac:dyDescent="0.2"/>
    <row r="469" ht="12.95" customHeight="1" x14ac:dyDescent="0.2"/>
    <row r="470" ht="12.95" customHeight="1" x14ac:dyDescent="0.2"/>
    <row r="471" ht="12.95" customHeight="1" x14ac:dyDescent="0.2"/>
    <row r="472" ht="12.95" customHeight="1" x14ac:dyDescent="0.2"/>
    <row r="473" ht="12.95" customHeight="1" x14ac:dyDescent="0.2"/>
    <row r="474" ht="12.95" customHeight="1" x14ac:dyDescent="0.2"/>
    <row r="475" ht="12.95" customHeight="1" x14ac:dyDescent="0.2"/>
    <row r="476" ht="12.95" customHeight="1" x14ac:dyDescent="0.2"/>
    <row r="477" ht="12.95" customHeight="1" x14ac:dyDescent="0.2"/>
    <row r="478" ht="12.95" customHeight="1" x14ac:dyDescent="0.2"/>
    <row r="479" ht="12.95" customHeight="1" x14ac:dyDescent="0.2"/>
    <row r="480" ht="12.95" customHeight="1" x14ac:dyDescent="0.2"/>
    <row r="481" ht="12.95" customHeight="1" x14ac:dyDescent="0.2"/>
    <row r="482" ht="12.95" customHeight="1" x14ac:dyDescent="0.2"/>
    <row r="483" ht="12.95" customHeight="1" x14ac:dyDescent="0.2"/>
    <row r="484" ht="12.95" customHeight="1" x14ac:dyDescent="0.2"/>
    <row r="485" ht="12.95" customHeight="1" x14ac:dyDescent="0.2"/>
    <row r="486" ht="12.95" customHeight="1" x14ac:dyDescent="0.2"/>
    <row r="487" ht="12.95" customHeight="1" x14ac:dyDescent="0.2"/>
    <row r="488" ht="12.95" customHeight="1" x14ac:dyDescent="0.2"/>
    <row r="489" ht="12.95" customHeight="1" x14ac:dyDescent="0.2"/>
    <row r="490" ht="12.95" customHeight="1" x14ac:dyDescent="0.2"/>
    <row r="491" ht="12.95" customHeight="1" x14ac:dyDescent="0.2"/>
    <row r="492" ht="12.95" customHeight="1" x14ac:dyDescent="0.2"/>
    <row r="493" ht="12.95" customHeight="1" x14ac:dyDescent="0.2"/>
    <row r="494" ht="12.95" customHeight="1" x14ac:dyDescent="0.2"/>
    <row r="495" ht="12.95" customHeight="1" x14ac:dyDescent="0.2"/>
    <row r="496" ht="12.95" customHeight="1" x14ac:dyDescent="0.2"/>
    <row r="497" ht="12.95" customHeight="1" x14ac:dyDescent="0.2"/>
    <row r="498" ht="12.95" customHeight="1" x14ac:dyDescent="0.2"/>
    <row r="499" ht="12.95" customHeight="1" x14ac:dyDescent="0.2"/>
    <row r="500" ht="12.95" customHeight="1" x14ac:dyDescent="0.2"/>
    <row r="501" ht="12.95" customHeight="1" x14ac:dyDescent="0.2"/>
    <row r="502" ht="12.95" customHeight="1" x14ac:dyDescent="0.2"/>
    <row r="503" ht="12.95" customHeight="1" x14ac:dyDescent="0.2"/>
    <row r="504" ht="12.95" customHeight="1" x14ac:dyDescent="0.2"/>
    <row r="505" ht="12.95" customHeight="1" x14ac:dyDescent="0.2"/>
    <row r="506" ht="12.95" customHeight="1" x14ac:dyDescent="0.2"/>
    <row r="507" ht="12.95" customHeight="1" x14ac:dyDescent="0.2"/>
    <row r="508" ht="12.95" customHeight="1" x14ac:dyDescent="0.2"/>
    <row r="509" ht="12.95" customHeight="1" x14ac:dyDescent="0.2"/>
    <row r="510" ht="12.95" customHeight="1" x14ac:dyDescent="0.2"/>
    <row r="511" ht="12.95" customHeight="1" x14ac:dyDescent="0.2"/>
    <row r="512" ht="12.95" customHeight="1" x14ac:dyDescent="0.2"/>
    <row r="513" ht="12.95" customHeight="1" x14ac:dyDescent="0.2"/>
    <row r="514" ht="12.95" customHeight="1" x14ac:dyDescent="0.2"/>
    <row r="515" ht="12.95" customHeight="1" x14ac:dyDescent="0.2"/>
    <row r="516" ht="12.95" customHeight="1" x14ac:dyDescent="0.2"/>
    <row r="517" ht="12.95" customHeight="1" x14ac:dyDescent="0.2"/>
    <row r="518" ht="12.95" customHeight="1" x14ac:dyDescent="0.2"/>
    <row r="519" ht="12.95" customHeight="1" x14ac:dyDescent="0.2"/>
    <row r="520" ht="12.95" customHeight="1" x14ac:dyDescent="0.2"/>
    <row r="521" ht="12.95" customHeight="1" x14ac:dyDescent="0.2"/>
    <row r="522" ht="12.95" customHeight="1" x14ac:dyDescent="0.2"/>
    <row r="523" ht="12.95" customHeight="1" x14ac:dyDescent="0.2"/>
    <row r="524" ht="12.95" customHeight="1" x14ac:dyDescent="0.2"/>
    <row r="525" ht="12.95" customHeight="1" x14ac:dyDescent="0.2"/>
    <row r="526" ht="12.95" customHeight="1" x14ac:dyDescent="0.2"/>
    <row r="527" ht="12.95" customHeight="1" x14ac:dyDescent="0.2"/>
    <row r="528" ht="12.95" customHeight="1" x14ac:dyDescent="0.2"/>
    <row r="529" ht="12.95" customHeight="1" x14ac:dyDescent="0.2"/>
    <row r="530" ht="12.95" customHeight="1" x14ac:dyDescent="0.2"/>
    <row r="531" ht="12.95" customHeight="1" x14ac:dyDescent="0.2"/>
    <row r="532" ht="12.95" customHeight="1" x14ac:dyDescent="0.2"/>
    <row r="533" ht="12.95" customHeight="1" x14ac:dyDescent="0.2"/>
    <row r="534" ht="12.95" customHeight="1" x14ac:dyDescent="0.2"/>
    <row r="535" ht="12.95" customHeight="1" x14ac:dyDescent="0.2"/>
    <row r="536" ht="12.95" customHeight="1" x14ac:dyDescent="0.2"/>
    <row r="537" ht="12.95" customHeight="1" x14ac:dyDescent="0.2"/>
    <row r="538" ht="12.95" customHeight="1" x14ac:dyDescent="0.2"/>
    <row r="539" ht="12.95" customHeight="1" x14ac:dyDescent="0.2"/>
    <row r="540" ht="12.95" customHeight="1" x14ac:dyDescent="0.2"/>
    <row r="541" ht="12.95" customHeight="1" x14ac:dyDescent="0.2"/>
    <row r="542" ht="12.95" customHeight="1" x14ac:dyDescent="0.2"/>
    <row r="543" ht="12.95" customHeight="1" x14ac:dyDescent="0.2"/>
    <row r="544" ht="12.95" customHeight="1" x14ac:dyDescent="0.2"/>
    <row r="545" ht="12.95" customHeight="1" x14ac:dyDescent="0.2"/>
    <row r="546" ht="12.95" customHeight="1" x14ac:dyDescent="0.2"/>
    <row r="547" ht="12.95" customHeight="1" x14ac:dyDescent="0.2"/>
    <row r="548" ht="12.95" customHeight="1" x14ac:dyDescent="0.2"/>
    <row r="549" ht="12.95" customHeight="1" x14ac:dyDescent="0.2"/>
    <row r="550" ht="12.95" customHeight="1" x14ac:dyDescent="0.2"/>
    <row r="551" ht="12.95" customHeight="1" x14ac:dyDescent="0.2"/>
    <row r="552" ht="12.95" customHeight="1" x14ac:dyDescent="0.2"/>
    <row r="553" ht="12.95" customHeight="1" x14ac:dyDescent="0.2"/>
    <row r="554" ht="12.95" customHeight="1" x14ac:dyDescent="0.2"/>
    <row r="555" ht="12.95" customHeight="1" x14ac:dyDescent="0.2"/>
    <row r="556" ht="12.95" customHeight="1" x14ac:dyDescent="0.2"/>
    <row r="557" ht="12.95" customHeight="1" x14ac:dyDescent="0.2"/>
    <row r="558" ht="12.95" customHeight="1" x14ac:dyDescent="0.2"/>
    <row r="559" ht="12.95" customHeight="1" x14ac:dyDescent="0.2"/>
    <row r="560" ht="12.95" customHeight="1" x14ac:dyDescent="0.2"/>
    <row r="561" ht="12.95" customHeight="1" x14ac:dyDescent="0.2"/>
    <row r="562" ht="12.95" customHeight="1" x14ac:dyDescent="0.2"/>
    <row r="563" ht="12.95" customHeight="1" x14ac:dyDescent="0.2"/>
    <row r="564" ht="12.95" customHeight="1" x14ac:dyDescent="0.2"/>
    <row r="565" ht="12.95" customHeight="1" x14ac:dyDescent="0.2"/>
    <row r="566" ht="12.95" customHeight="1" x14ac:dyDescent="0.2"/>
    <row r="567" ht="12.95" customHeight="1" x14ac:dyDescent="0.2"/>
    <row r="568" ht="12.95" customHeight="1" x14ac:dyDescent="0.2"/>
    <row r="569" ht="12.95" customHeight="1" x14ac:dyDescent="0.2"/>
    <row r="570" ht="12.95" customHeight="1" x14ac:dyDescent="0.2"/>
    <row r="571" ht="12.95" customHeight="1" x14ac:dyDescent="0.2"/>
    <row r="572" ht="12.95" customHeight="1" x14ac:dyDescent="0.2"/>
    <row r="573" ht="12.95" customHeight="1" x14ac:dyDescent="0.2"/>
    <row r="574" ht="12.95" customHeight="1" x14ac:dyDescent="0.2"/>
    <row r="575" ht="12.95" customHeight="1" x14ac:dyDescent="0.2"/>
    <row r="576" ht="12.95" customHeight="1" x14ac:dyDescent="0.2"/>
    <row r="577" ht="12.95" customHeight="1" x14ac:dyDescent="0.2"/>
    <row r="578" ht="12.95" customHeight="1" x14ac:dyDescent="0.2"/>
    <row r="579" ht="12.95" customHeight="1" x14ac:dyDescent="0.2"/>
    <row r="580" ht="12.95" customHeight="1" x14ac:dyDescent="0.2"/>
    <row r="581" ht="12.95" customHeight="1" x14ac:dyDescent="0.2"/>
    <row r="582" ht="12.95" customHeight="1" x14ac:dyDescent="0.2"/>
    <row r="583" ht="12.95" customHeight="1" x14ac:dyDescent="0.2"/>
    <row r="584" ht="12.95" customHeight="1" x14ac:dyDescent="0.2"/>
    <row r="585" ht="12.95" customHeight="1" x14ac:dyDescent="0.2"/>
    <row r="586" ht="12.95" customHeight="1" x14ac:dyDescent="0.2"/>
    <row r="587" ht="12.95" customHeight="1" x14ac:dyDescent="0.2"/>
    <row r="588" ht="12.95" customHeight="1" x14ac:dyDescent="0.2"/>
    <row r="589" ht="12.95" customHeight="1" x14ac:dyDescent="0.2"/>
    <row r="590" ht="12.95" customHeight="1" x14ac:dyDescent="0.2"/>
    <row r="591" ht="12.95" customHeight="1" x14ac:dyDescent="0.2"/>
    <row r="592" ht="12.95" customHeight="1" x14ac:dyDescent="0.2"/>
    <row r="593" ht="12.95" customHeight="1" x14ac:dyDescent="0.2"/>
    <row r="594" ht="12.95" customHeight="1" x14ac:dyDescent="0.2"/>
    <row r="595" ht="12.95" customHeight="1" x14ac:dyDescent="0.2"/>
    <row r="596" ht="12.95" customHeight="1" x14ac:dyDescent="0.2"/>
    <row r="597" ht="12.95" customHeight="1" x14ac:dyDescent="0.2"/>
    <row r="598" ht="12.95" customHeight="1" x14ac:dyDescent="0.2"/>
    <row r="599" ht="12.95" customHeight="1" x14ac:dyDescent="0.2"/>
    <row r="600" ht="12.95" customHeight="1" x14ac:dyDescent="0.2"/>
    <row r="601" ht="12.95" customHeight="1" x14ac:dyDescent="0.2"/>
    <row r="602" ht="12.95" customHeight="1" x14ac:dyDescent="0.2"/>
    <row r="603" ht="12.95" customHeight="1" x14ac:dyDescent="0.2"/>
    <row r="604" ht="12.95" customHeight="1" x14ac:dyDescent="0.2"/>
    <row r="605" ht="12.95" customHeight="1" x14ac:dyDescent="0.2"/>
    <row r="606" ht="12.95" customHeight="1" x14ac:dyDescent="0.2"/>
    <row r="607" ht="12.95" customHeight="1" x14ac:dyDescent="0.2"/>
    <row r="608" ht="12.95" customHeight="1" x14ac:dyDescent="0.2"/>
    <row r="609" ht="12.95" customHeight="1" x14ac:dyDescent="0.2"/>
    <row r="610" ht="12.95" customHeight="1" x14ac:dyDescent="0.2"/>
    <row r="611" ht="12.95" customHeight="1" x14ac:dyDescent="0.2"/>
    <row r="612" ht="12.95" customHeight="1" x14ac:dyDescent="0.2"/>
    <row r="613" ht="12.95" customHeight="1" x14ac:dyDescent="0.2"/>
    <row r="614" ht="12.95" customHeight="1" x14ac:dyDescent="0.2"/>
    <row r="615" ht="12.95" customHeight="1" x14ac:dyDescent="0.2"/>
    <row r="616" ht="12.95" customHeight="1" x14ac:dyDescent="0.2"/>
    <row r="617" ht="12.95" customHeight="1" x14ac:dyDescent="0.2"/>
    <row r="618" ht="12.95" customHeight="1" x14ac:dyDescent="0.2"/>
    <row r="619" ht="12.95" customHeight="1" x14ac:dyDescent="0.2"/>
    <row r="620" ht="12.95" customHeight="1" x14ac:dyDescent="0.2"/>
    <row r="621" ht="12.95" customHeight="1" x14ac:dyDescent="0.2"/>
    <row r="622" ht="12.95" customHeight="1" x14ac:dyDescent="0.2"/>
    <row r="623" ht="12.95" customHeight="1" x14ac:dyDescent="0.2"/>
    <row r="624" ht="12.95" customHeight="1" x14ac:dyDescent="0.2"/>
    <row r="625" ht="12.95" customHeight="1" x14ac:dyDescent="0.2"/>
    <row r="626" ht="12.95" customHeight="1" x14ac:dyDescent="0.2"/>
    <row r="627" ht="12.95" customHeight="1" x14ac:dyDescent="0.2"/>
    <row r="628" ht="12.95" customHeight="1" x14ac:dyDescent="0.2"/>
    <row r="629" ht="12.95" customHeight="1" x14ac:dyDescent="0.2"/>
    <row r="630" ht="12.95" customHeight="1" x14ac:dyDescent="0.2"/>
    <row r="631" ht="12.95" customHeight="1" x14ac:dyDescent="0.2"/>
    <row r="632" ht="12.95" customHeight="1" x14ac:dyDescent="0.2"/>
    <row r="633" ht="12.95" customHeight="1" x14ac:dyDescent="0.2"/>
    <row r="634" ht="12.95" customHeight="1" x14ac:dyDescent="0.2"/>
    <row r="635" ht="12.95" customHeight="1" x14ac:dyDescent="0.2"/>
    <row r="636" ht="12.95" customHeight="1" x14ac:dyDescent="0.2"/>
    <row r="637" ht="12.95" customHeight="1" x14ac:dyDescent="0.2"/>
    <row r="638" ht="12.95" customHeight="1" x14ac:dyDescent="0.2"/>
    <row r="639" ht="12.95" customHeight="1" x14ac:dyDescent="0.2"/>
    <row r="640" ht="12.95" customHeight="1" x14ac:dyDescent="0.2"/>
    <row r="641" ht="12.95" customHeight="1" x14ac:dyDescent="0.2"/>
    <row r="642" ht="12.95" customHeight="1" x14ac:dyDescent="0.2"/>
    <row r="643" ht="12.95" customHeight="1" x14ac:dyDescent="0.2"/>
    <row r="644" ht="12.95" customHeight="1" x14ac:dyDescent="0.2"/>
    <row r="645" ht="12.95" customHeight="1" x14ac:dyDescent="0.2"/>
    <row r="646" ht="12.95" customHeight="1" x14ac:dyDescent="0.2"/>
    <row r="647" ht="12.95" customHeight="1" x14ac:dyDescent="0.2"/>
    <row r="648" ht="12.95" customHeight="1" x14ac:dyDescent="0.2"/>
    <row r="649" ht="12.95" customHeight="1" x14ac:dyDescent="0.2"/>
    <row r="650" ht="12.95" customHeight="1" x14ac:dyDescent="0.2"/>
    <row r="651" ht="12.95" customHeight="1" x14ac:dyDescent="0.2"/>
    <row r="652" ht="12.95" customHeight="1" x14ac:dyDescent="0.2"/>
    <row r="653" ht="12.95" customHeight="1" x14ac:dyDescent="0.2"/>
    <row r="654" ht="12.95" customHeight="1" x14ac:dyDescent="0.2"/>
    <row r="655" ht="12.95" customHeight="1" x14ac:dyDescent="0.2"/>
    <row r="656" ht="12.95" customHeight="1" x14ac:dyDescent="0.2"/>
    <row r="657" ht="12.95" customHeight="1" x14ac:dyDescent="0.2"/>
    <row r="658" ht="12.95" customHeight="1" x14ac:dyDescent="0.2"/>
    <row r="659" ht="12.95" customHeight="1" x14ac:dyDescent="0.2"/>
    <row r="660" ht="12.95" customHeight="1" x14ac:dyDescent="0.2"/>
    <row r="661" ht="12.95" customHeight="1" x14ac:dyDescent="0.2"/>
    <row r="662" ht="12.95" customHeight="1" x14ac:dyDescent="0.2"/>
    <row r="663" ht="12.95" customHeight="1" x14ac:dyDescent="0.2"/>
    <row r="664" ht="12.95" customHeight="1" x14ac:dyDescent="0.2"/>
    <row r="665" ht="12.95" customHeight="1" x14ac:dyDescent="0.2"/>
    <row r="666" ht="12.95" customHeight="1" x14ac:dyDescent="0.2"/>
    <row r="667" ht="12.95" customHeight="1" x14ac:dyDescent="0.2"/>
    <row r="668" ht="12.95" customHeight="1" x14ac:dyDescent="0.2"/>
    <row r="669" ht="12.95" customHeight="1" x14ac:dyDescent="0.2"/>
    <row r="670" ht="12.95" customHeight="1" x14ac:dyDescent="0.2"/>
    <row r="671" ht="12.95" customHeight="1" x14ac:dyDescent="0.2"/>
    <row r="672" ht="12.95" customHeight="1" x14ac:dyDescent="0.2"/>
    <row r="673" ht="12.95" customHeight="1" x14ac:dyDescent="0.2"/>
    <row r="674" ht="12.95" customHeight="1" x14ac:dyDescent="0.2"/>
    <row r="675" ht="12.95" customHeight="1" x14ac:dyDescent="0.2"/>
    <row r="676" ht="12.95" customHeight="1" x14ac:dyDescent="0.2"/>
    <row r="677" ht="12.95" customHeight="1" x14ac:dyDescent="0.2"/>
    <row r="678" ht="12.95" customHeight="1" x14ac:dyDescent="0.2"/>
    <row r="679" ht="12.95" customHeight="1" x14ac:dyDescent="0.2"/>
    <row r="680" ht="12.95" customHeight="1" x14ac:dyDescent="0.2"/>
    <row r="681" ht="12.95" customHeight="1" x14ac:dyDescent="0.2"/>
    <row r="682" ht="12.95" customHeight="1" x14ac:dyDescent="0.2"/>
    <row r="683" ht="12.95" customHeight="1" x14ac:dyDescent="0.2"/>
    <row r="684" ht="12.95" customHeight="1" x14ac:dyDescent="0.2"/>
    <row r="685" ht="12.95" customHeight="1" x14ac:dyDescent="0.2"/>
    <row r="686" ht="12.95" customHeight="1" x14ac:dyDescent="0.2"/>
    <row r="687" ht="12.95" customHeight="1" x14ac:dyDescent="0.2"/>
    <row r="688" ht="12.95" customHeight="1" x14ac:dyDescent="0.2"/>
    <row r="689" ht="12.95" customHeight="1" x14ac:dyDescent="0.2"/>
    <row r="690" ht="12.95" customHeight="1" x14ac:dyDescent="0.2"/>
    <row r="691" ht="12.95" customHeight="1" x14ac:dyDescent="0.2"/>
    <row r="692" ht="12.95" customHeight="1" x14ac:dyDescent="0.2"/>
    <row r="693" ht="12.95" customHeight="1" x14ac:dyDescent="0.2"/>
    <row r="694" ht="12.95" customHeight="1" x14ac:dyDescent="0.2"/>
    <row r="695" ht="12.95" customHeight="1" x14ac:dyDescent="0.2"/>
    <row r="696" ht="12.95" customHeight="1" x14ac:dyDescent="0.2"/>
    <row r="697" ht="12.95" customHeight="1" x14ac:dyDescent="0.2"/>
    <row r="698" ht="12.95" customHeight="1" x14ac:dyDescent="0.2"/>
    <row r="699" ht="12.95" customHeight="1" x14ac:dyDescent="0.2"/>
    <row r="700" ht="12.95" customHeight="1" x14ac:dyDescent="0.2"/>
    <row r="701" ht="12.95" customHeight="1" x14ac:dyDescent="0.2"/>
    <row r="702" ht="12.95" customHeight="1" x14ac:dyDescent="0.2"/>
    <row r="703" ht="12.95" customHeight="1" x14ac:dyDescent="0.2"/>
    <row r="704" ht="12.95" customHeight="1" x14ac:dyDescent="0.2"/>
    <row r="705" ht="12.95" customHeight="1" x14ac:dyDescent="0.2"/>
    <row r="706" ht="12.95" customHeight="1" x14ac:dyDescent="0.2"/>
    <row r="707" ht="12.95" customHeight="1" x14ac:dyDescent="0.2"/>
    <row r="708" ht="12.95" customHeight="1" x14ac:dyDescent="0.2"/>
    <row r="709" ht="12.95" customHeight="1" x14ac:dyDescent="0.2"/>
    <row r="710" ht="12.95" customHeight="1" x14ac:dyDescent="0.2"/>
    <row r="711" ht="12.95" customHeight="1" x14ac:dyDescent="0.2"/>
    <row r="712" ht="12.95" customHeight="1" x14ac:dyDescent="0.2"/>
    <row r="713" ht="12.95" customHeight="1" x14ac:dyDescent="0.2"/>
    <row r="714" ht="12.95" customHeight="1" x14ac:dyDescent="0.2"/>
    <row r="715" ht="12.95" customHeight="1" x14ac:dyDescent="0.2"/>
    <row r="716" ht="12.95" customHeight="1" x14ac:dyDescent="0.2"/>
    <row r="717" ht="12.95" customHeight="1" x14ac:dyDescent="0.2"/>
    <row r="718" ht="12.95" customHeight="1" x14ac:dyDescent="0.2"/>
    <row r="719" ht="12.95" customHeight="1" x14ac:dyDescent="0.2"/>
    <row r="720" ht="12.95" customHeight="1" x14ac:dyDescent="0.2"/>
    <row r="721" ht="12.95" customHeight="1" x14ac:dyDescent="0.2"/>
    <row r="722" ht="12.95" customHeight="1" x14ac:dyDescent="0.2"/>
    <row r="723" ht="12.95" customHeight="1" x14ac:dyDescent="0.2"/>
    <row r="724" ht="12.95" customHeight="1" x14ac:dyDescent="0.2"/>
    <row r="725" ht="12.95" customHeight="1" x14ac:dyDescent="0.2"/>
    <row r="726" ht="12.95" customHeight="1" x14ac:dyDescent="0.2"/>
    <row r="727" ht="12.95" customHeight="1" x14ac:dyDescent="0.2"/>
    <row r="728" ht="12.95" customHeight="1" x14ac:dyDescent="0.2"/>
    <row r="729" ht="12.95" customHeight="1" x14ac:dyDescent="0.2"/>
    <row r="730" ht="12.95" customHeight="1" x14ac:dyDescent="0.2"/>
    <row r="731" ht="12.95" customHeight="1" x14ac:dyDescent="0.2"/>
    <row r="732" ht="12.95" customHeight="1" x14ac:dyDescent="0.2"/>
    <row r="733" ht="12.95" customHeight="1" x14ac:dyDescent="0.2"/>
    <row r="734" ht="12.95" customHeight="1" x14ac:dyDescent="0.2"/>
    <row r="735" ht="12.95" customHeight="1" x14ac:dyDescent="0.2"/>
    <row r="736" ht="12.95" customHeight="1" x14ac:dyDescent="0.2"/>
    <row r="737" ht="12.95" customHeight="1" x14ac:dyDescent="0.2"/>
    <row r="738" ht="12.95" customHeight="1" x14ac:dyDescent="0.2"/>
    <row r="739" ht="12.95" customHeight="1" x14ac:dyDescent="0.2"/>
    <row r="740" ht="12.95" customHeight="1" x14ac:dyDescent="0.2"/>
    <row r="741" ht="12.95" customHeight="1" x14ac:dyDescent="0.2"/>
    <row r="742" ht="12.95" customHeight="1" x14ac:dyDescent="0.2"/>
    <row r="743" ht="12.95" customHeight="1" x14ac:dyDescent="0.2"/>
    <row r="744" ht="12.95" customHeight="1" x14ac:dyDescent="0.2"/>
    <row r="745" ht="12.95" customHeight="1" x14ac:dyDescent="0.2"/>
    <row r="746" ht="12.95" customHeight="1" x14ac:dyDescent="0.2"/>
    <row r="747" ht="12.95" customHeight="1" x14ac:dyDescent="0.2"/>
    <row r="748" ht="12.95" customHeight="1" x14ac:dyDescent="0.2"/>
    <row r="749" ht="12.95" customHeight="1" x14ac:dyDescent="0.2"/>
    <row r="750" ht="12.95" customHeight="1" x14ac:dyDescent="0.2"/>
    <row r="751" ht="12.95" customHeight="1" x14ac:dyDescent="0.2"/>
    <row r="752" ht="12.95" customHeight="1" x14ac:dyDescent="0.2"/>
    <row r="753" ht="12.95" customHeight="1" x14ac:dyDescent="0.2"/>
    <row r="754" ht="12.95" customHeight="1" x14ac:dyDescent="0.2"/>
    <row r="755" ht="12.95" customHeight="1" x14ac:dyDescent="0.2"/>
    <row r="756" ht="12.95" customHeight="1" x14ac:dyDescent="0.2"/>
    <row r="757" ht="12.95" customHeight="1" x14ac:dyDescent="0.2"/>
    <row r="758" ht="12.95" customHeight="1" x14ac:dyDescent="0.2"/>
    <row r="759" ht="12.95" customHeight="1" x14ac:dyDescent="0.2"/>
    <row r="760" ht="12.95" customHeight="1" x14ac:dyDescent="0.2"/>
    <row r="761" ht="12.95" customHeight="1" x14ac:dyDescent="0.2"/>
    <row r="762" ht="12.95" customHeight="1" x14ac:dyDescent="0.2"/>
    <row r="763" ht="12.95" customHeight="1" x14ac:dyDescent="0.2"/>
    <row r="764" ht="12.95" customHeight="1" x14ac:dyDescent="0.2"/>
  </sheetData>
  <mergeCells count="25">
    <mergeCell ref="M2:N2"/>
    <mergeCell ref="A5:O5"/>
    <mergeCell ref="A37:A38"/>
    <mergeCell ref="A39:A40"/>
    <mergeCell ref="A41:A42"/>
    <mergeCell ref="A6:O6"/>
    <mergeCell ref="E4:F4"/>
    <mergeCell ref="A43:A44"/>
    <mergeCell ref="M7:O7"/>
    <mergeCell ref="A35:A36"/>
    <mergeCell ref="A33:A34"/>
    <mergeCell ref="C7:C8"/>
    <mergeCell ref="D7:L7"/>
    <mergeCell ref="A31:A32"/>
    <mergeCell ref="A7:A8"/>
    <mergeCell ref="B7:B8"/>
    <mergeCell ref="A25:A27"/>
    <mergeCell ref="A57:A59"/>
    <mergeCell ref="A60:A62"/>
    <mergeCell ref="A45:A46"/>
    <mergeCell ref="A47:A48"/>
    <mergeCell ref="A49:A50"/>
    <mergeCell ref="A51:A52"/>
    <mergeCell ref="A53:A54"/>
    <mergeCell ref="A55:A56"/>
  </mergeCells>
  <phoneticPr fontId="0" type="noConversion"/>
  <printOptions horizontalCentered="1"/>
  <pageMargins left="0" right="0" top="0.39370078740157483" bottom="0" header="0" footer="0"/>
  <pageSetup paperSize="9" scale="68" fitToHeight="0" orientation="landscape" verticalDpi="300" r:id="rId1"/>
  <headerFooter alignWithMargins="0"/>
  <rowBreaks count="2" manualBreakCount="2">
    <brk id="34" max="14" man="1"/>
    <brk id="6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  <pageSetUpPr fitToPage="1"/>
  </sheetPr>
  <dimension ref="A1:AK428"/>
  <sheetViews>
    <sheetView view="pageBreakPreview" topLeftCell="A2" zoomScale="118" zoomScaleSheetLayoutView="118" workbookViewId="0">
      <pane xSplit="3" ySplit="7" topLeftCell="D9" activePane="bottomRight" state="frozen"/>
      <selection activeCell="A2" sqref="A2"/>
      <selection pane="topRight" activeCell="D2" sqref="D2"/>
      <selection pane="bottomLeft" activeCell="A11" sqref="A11"/>
      <selection pane="bottomRight" activeCell="D13" sqref="D13:O19"/>
    </sheetView>
  </sheetViews>
  <sheetFormatPr defaultRowHeight="12.75" outlineLevelRow="1" x14ac:dyDescent="0.2"/>
  <cols>
    <col min="1" max="1" width="7.140625" style="132" customWidth="1"/>
    <col min="2" max="2" width="65.5703125" style="133" customWidth="1"/>
    <col min="3" max="3" width="12.7109375" style="134" customWidth="1"/>
    <col min="4" max="14" width="9.7109375" style="135" customWidth="1"/>
    <col min="15" max="15" width="9.7109375" style="136" customWidth="1"/>
    <col min="16" max="17" width="11.28515625" style="137" customWidth="1"/>
    <col min="18" max="16384" width="9.140625" style="17"/>
  </cols>
  <sheetData>
    <row r="1" spans="1:37" ht="20.100000000000001" hidden="1" customHeight="1" x14ac:dyDescent="0.2"/>
    <row r="2" spans="1:37" ht="20.100000000000001" customHeight="1" x14ac:dyDescent="0.3">
      <c r="M2" s="326"/>
      <c r="N2" s="326"/>
      <c r="O2" s="232"/>
    </row>
    <row r="3" spans="1:37" ht="20.100000000000001" customHeight="1" x14ac:dyDescent="0.3">
      <c r="A3" s="215"/>
      <c r="B3" s="216"/>
      <c r="C3" s="217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9" t="s">
        <v>66</v>
      </c>
      <c r="O3" s="220"/>
    </row>
    <row r="4" spans="1:37" ht="20.100000000000001" customHeight="1" x14ac:dyDescent="0.3">
      <c r="A4" s="215"/>
      <c r="B4" s="216"/>
      <c r="C4" s="217"/>
      <c r="D4" s="218"/>
      <c r="E4" s="348" t="s">
        <v>174</v>
      </c>
      <c r="F4" s="348"/>
      <c r="G4" s="218"/>
      <c r="H4" s="218"/>
      <c r="I4" s="218"/>
      <c r="J4" s="218"/>
      <c r="K4" s="218"/>
      <c r="L4" s="218"/>
      <c r="M4" s="221"/>
      <c r="N4" s="218"/>
      <c r="O4" s="218"/>
    </row>
    <row r="5" spans="1:37" ht="20.100000000000001" customHeight="1" x14ac:dyDescent="0.2">
      <c r="A5" s="354" t="s">
        <v>179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</row>
    <row r="6" spans="1:37" s="138" customFormat="1" ht="35.25" customHeight="1" x14ac:dyDescent="0.2">
      <c r="A6" s="349" t="s">
        <v>189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</row>
    <row r="7" spans="1:37" s="140" customFormat="1" ht="21" customHeight="1" x14ac:dyDescent="0.2">
      <c r="A7" s="350" t="s">
        <v>0</v>
      </c>
      <c r="B7" s="350" t="s">
        <v>1</v>
      </c>
      <c r="C7" s="350" t="s">
        <v>2</v>
      </c>
      <c r="D7" s="350" t="s">
        <v>169</v>
      </c>
      <c r="E7" s="350"/>
      <c r="F7" s="350"/>
      <c r="G7" s="350"/>
      <c r="H7" s="350"/>
      <c r="I7" s="350"/>
      <c r="J7" s="350"/>
      <c r="K7" s="350"/>
      <c r="L7" s="350"/>
      <c r="M7" s="350" t="s">
        <v>184</v>
      </c>
      <c r="N7" s="350"/>
      <c r="O7" s="350"/>
      <c r="P7" s="1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</row>
    <row r="8" spans="1:37" s="140" customFormat="1" ht="71.25" customHeight="1" x14ac:dyDescent="0.2">
      <c r="A8" s="350"/>
      <c r="B8" s="350"/>
      <c r="C8" s="350"/>
      <c r="D8" s="141" t="s">
        <v>3</v>
      </c>
      <c r="E8" s="141" t="s">
        <v>4</v>
      </c>
      <c r="F8" s="141" t="s">
        <v>5</v>
      </c>
      <c r="G8" s="141" t="s">
        <v>6</v>
      </c>
      <c r="H8" s="141" t="s">
        <v>7</v>
      </c>
      <c r="I8" s="141" t="s">
        <v>8</v>
      </c>
      <c r="J8" s="141" t="s">
        <v>9</v>
      </c>
      <c r="K8" s="141" t="s">
        <v>10</v>
      </c>
      <c r="L8" s="141" t="s">
        <v>11</v>
      </c>
      <c r="M8" s="141" t="s">
        <v>12</v>
      </c>
      <c r="N8" s="141" t="s">
        <v>13</v>
      </c>
      <c r="O8" s="142" t="s">
        <v>14</v>
      </c>
      <c r="P8" s="143"/>
      <c r="Q8" s="137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</row>
    <row r="9" spans="1:37" ht="18.75" customHeight="1" x14ac:dyDescent="0.3">
      <c r="A9" s="222" t="s">
        <v>15</v>
      </c>
      <c r="B9" s="144" t="s">
        <v>171</v>
      </c>
      <c r="C9" s="223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5"/>
    </row>
    <row r="10" spans="1:37" s="146" customFormat="1" ht="18.75" customHeight="1" x14ac:dyDescent="0.3">
      <c r="A10" s="222" t="s">
        <v>16</v>
      </c>
      <c r="B10" s="144" t="s">
        <v>159</v>
      </c>
      <c r="C10" s="199">
        <v>619.21900000000005</v>
      </c>
      <c r="D10" s="199">
        <v>45.917999999999999</v>
      </c>
      <c r="E10" s="199">
        <v>39.087000000000003</v>
      </c>
      <c r="F10" s="199">
        <v>35.945999999999998</v>
      </c>
      <c r="G10" s="199">
        <v>36.32</v>
      </c>
      <c r="H10" s="199">
        <v>36.130000000000003</v>
      </c>
      <c r="I10" s="199">
        <v>39.002000000000002</v>
      </c>
      <c r="J10" s="199">
        <v>46.832000000000001</v>
      </c>
      <c r="K10" s="199">
        <v>66.206000000000003</v>
      </c>
      <c r="L10" s="199">
        <v>75.94</v>
      </c>
      <c r="M10" s="199">
        <v>74.789000000000001</v>
      </c>
      <c r="N10" s="199">
        <v>66.424000000000007</v>
      </c>
      <c r="O10" s="199">
        <v>56.624999999999993</v>
      </c>
      <c r="P10" s="145"/>
      <c r="Q10" s="145"/>
    </row>
    <row r="11" spans="1:37" ht="18.75" customHeight="1" x14ac:dyDescent="0.3">
      <c r="A11" s="188" t="s">
        <v>34</v>
      </c>
      <c r="B11" s="147" t="s">
        <v>151</v>
      </c>
      <c r="C11" s="199">
        <v>431.59999999999997</v>
      </c>
      <c r="D11" s="200">
        <v>29.972000000000001</v>
      </c>
      <c r="E11" s="200">
        <v>22.204000000000001</v>
      </c>
      <c r="F11" s="200">
        <v>19.074000000000002</v>
      </c>
      <c r="G11" s="200">
        <v>19.388999999999999</v>
      </c>
      <c r="H11" s="200">
        <v>19.47</v>
      </c>
      <c r="I11" s="200">
        <v>21.911000000000001</v>
      </c>
      <c r="J11" s="200">
        <v>30.57</v>
      </c>
      <c r="K11" s="200">
        <v>49.496000000000002</v>
      </c>
      <c r="L11" s="200">
        <v>58.514000000000003</v>
      </c>
      <c r="M11" s="200">
        <v>63</v>
      </c>
      <c r="N11" s="200">
        <v>55</v>
      </c>
      <c r="O11" s="200">
        <v>43</v>
      </c>
      <c r="P11" s="148"/>
      <c r="Q11" s="17"/>
    </row>
    <row r="12" spans="1:37" ht="18.75" customHeight="1" x14ac:dyDescent="0.3">
      <c r="A12" s="188" t="s">
        <v>35</v>
      </c>
      <c r="B12" s="147" t="s">
        <v>152</v>
      </c>
      <c r="C12" s="199">
        <v>161.05200000000002</v>
      </c>
      <c r="D12" s="200">
        <v>13.992000000000001</v>
      </c>
      <c r="E12" s="200">
        <v>15.302</v>
      </c>
      <c r="F12" s="200">
        <v>15.539</v>
      </c>
      <c r="G12" s="200">
        <v>15.477</v>
      </c>
      <c r="H12" s="200">
        <v>15.335000000000001</v>
      </c>
      <c r="I12" s="200">
        <v>15.581</v>
      </c>
      <c r="J12" s="200">
        <v>14.205</v>
      </c>
      <c r="K12" s="200">
        <v>13.993</v>
      </c>
      <c r="L12" s="200">
        <v>14.042</v>
      </c>
      <c r="M12" s="200">
        <v>8.2739999999999991</v>
      </c>
      <c r="N12" s="200">
        <v>8.2739999999999991</v>
      </c>
      <c r="O12" s="200">
        <v>11.038</v>
      </c>
      <c r="Q12" s="17"/>
    </row>
    <row r="13" spans="1:37" ht="18.75" customHeight="1" x14ac:dyDescent="0.3">
      <c r="A13" s="188" t="s">
        <v>36</v>
      </c>
      <c r="B13" s="147" t="s">
        <v>77</v>
      </c>
      <c r="C13" s="199">
        <v>21.579000000000001</v>
      </c>
      <c r="D13" s="227">
        <f>C13*6.73/100</f>
        <v>1.4522667</v>
      </c>
      <c r="E13" s="227">
        <f>C13*6.2/100</f>
        <v>1.337898</v>
      </c>
      <c r="F13" s="227">
        <f>C13*6.2/100</f>
        <v>1.337898</v>
      </c>
      <c r="G13" s="227">
        <f>C13*6.73/100</f>
        <v>1.4522667</v>
      </c>
      <c r="H13" s="227">
        <f>C13*6.47/100</f>
        <v>1.3961612999999999</v>
      </c>
      <c r="I13" s="227">
        <f>C13*5.6/100</f>
        <v>1.2084239999999999</v>
      </c>
      <c r="J13" s="227">
        <f>C13*7.09/100</f>
        <v>1.5299511000000001</v>
      </c>
      <c r="K13" s="227">
        <f>C13*10.34/100</f>
        <v>2.2312685999999999</v>
      </c>
      <c r="L13" s="227">
        <f>C13*11.88/100</f>
        <v>2.5635851999999999</v>
      </c>
      <c r="M13" s="227">
        <f>C13*12.55/100</f>
        <v>2.7081645000000005</v>
      </c>
      <c r="N13" s="227">
        <f>C13*10.86/100</f>
        <v>2.3434794000000001</v>
      </c>
      <c r="O13" s="227">
        <f>C13*9.35/100</f>
        <v>2.0176365000000001</v>
      </c>
      <c r="Q13" s="17"/>
    </row>
    <row r="14" spans="1:37" ht="18.75" customHeight="1" x14ac:dyDescent="0.3">
      <c r="A14" s="188" t="s">
        <v>37</v>
      </c>
      <c r="B14" s="147" t="s">
        <v>79</v>
      </c>
      <c r="C14" s="199">
        <v>0.96799999999999997</v>
      </c>
      <c r="D14" s="200">
        <v>0.01</v>
      </c>
      <c r="E14" s="200">
        <v>8.0000000000000002E-3</v>
      </c>
      <c r="F14" s="200">
        <v>6.0000000000000001E-3</v>
      </c>
      <c r="G14" s="200">
        <v>2.7E-2</v>
      </c>
      <c r="H14" s="200">
        <v>4.8000000000000001E-2</v>
      </c>
      <c r="I14" s="200">
        <v>2.8000000000000001E-2</v>
      </c>
      <c r="J14" s="200">
        <v>0.02</v>
      </c>
      <c r="K14" s="200">
        <v>0.14399999999999999</v>
      </c>
      <c r="L14" s="200">
        <v>0.186</v>
      </c>
      <c r="M14" s="200">
        <v>0.21</v>
      </c>
      <c r="N14" s="200">
        <v>0.16400000000000001</v>
      </c>
      <c r="O14" s="200">
        <v>0.11700000000000001</v>
      </c>
      <c r="Q14" s="17"/>
    </row>
    <row r="15" spans="1:37" ht="18.75" customHeight="1" x14ac:dyDescent="0.3">
      <c r="A15" s="188" t="s">
        <v>17</v>
      </c>
      <c r="B15" s="144" t="s">
        <v>81</v>
      </c>
      <c r="C15" s="201"/>
      <c r="D15" s="201">
        <v>90.930158730158738</v>
      </c>
      <c r="E15" s="201">
        <v>75.130376344086031</v>
      </c>
      <c r="F15" s="201">
        <v>71.51964285714287</v>
      </c>
      <c r="G15" s="201">
        <v>69.865015360983108</v>
      </c>
      <c r="H15" s="201">
        <v>69.546274961597547</v>
      </c>
      <c r="I15" s="201">
        <v>77.447222222222223</v>
      </c>
      <c r="J15" s="201">
        <v>86.30198732718894</v>
      </c>
      <c r="K15" s="201">
        <v>105.92897509578543</v>
      </c>
      <c r="L15" s="201">
        <v>118.79599761051375</v>
      </c>
      <c r="M15" s="201">
        <v>118.96390733712838</v>
      </c>
      <c r="N15" s="201">
        <v>118.67655514086221</v>
      </c>
      <c r="O15" s="201">
        <v>90.859859266287145</v>
      </c>
    </row>
    <row r="16" spans="1:37" ht="18.75" customHeight="1" x14ac:dyDescent="0.3">
      <c r="A16" s="226" t="s">
        <v>60</v>
      </c>
      <c r="B16" s="149" t="s">
        <v>82</v>
      </c>
      <c r="C16" s="200"/>
      <c r="D16" s="202">
        <v>59.468253968253975</v>
      </c>
      <c r="E16" s="202">
        <v>42.634408602150543</v>
      </c>
      <c r="F16" s="202">
        <v>37.845238095238102</v>
      </c>
      <c r="G16" s="202">
        <v>37.22926267281106</v>
      </c>
      <c r="H16" s="202">
        <v>37.384792626728114</v>
      </c>
      <c r="I16" s="202">
        <v>43.474206349206355</v>
      </c>
      <c r="J16" s="202">
        <v>58.698156682027658</v>
      </c>
      <c r="K16" s="202">
        <v>79.016602809706256</v>
      </c>
      <c r="L16" s="202">
        <v>92.526881720430126</v>
      </c>
      <c r="M16" s="202">
        <v>99.620493358633766</v>
      </c>
      <c r="N16" s="202">
        <v>100.02909937436344</v>
      </c>
      <c r="O16" s="202">
        <v>67.994939911448441</v>
      </c>
      <c r="P16" s="17"/>
      <c r="Q16" s="17"/>
    </row>
    <row r="17" spans="1:17" ht="18.75" customHeight="1" x14ac:dyDescent="0.3">
      <c r="A17" s="226" t="s">
        <v>61</v>
      </c>
      <c r="B17" s="149" t="s">
        <v>83</v>
      </c>
      <c r="C17" s="200"/>
      <c r="D17" s="202">
        <v>27.761904761904763</v>
      </c>
      <c r="E17" s="202">
        <v>29.381720430107528</v>
      </c>
      <c r="F17" s="202">
        <v>30.831349206349209</v>
      </c>
      <c r="G17" s="202">
        <v>29.717741935483872</v>
      </c>
      <c r="H17" s="202">
        <v>29.445084485407069</v>
      </c>
      <c r="I17" s="202">
        <v>30.914682539682538</v>
      </c>
      <c r="J17" s="202">
        <v>23.86592741935484</v>
      </c>
      <c r="K17" s="202">
        <v>22.33876117496807</v>
      </c>
      <c r="L17" s="202">
        <v>20.970728793309437</v>
      </c>
      <c r="M17" s="202">
        <v>13.901209677419352</v>
      </c>
      <c r="N17" s="202">
        <v>13.3572258814413</v>
      </c>
      <c r="O17" s="202">
        <v>18.545026881720428</v>
      </c>
      <c r="P17" s="17"/>
      <c r="Q17" s="17"/>
    </row>
    <row r="18" spans="1:17" ht="18.75" customHeight="1" x14ac:dyDescent="0.3">
      <c r="A18" s="226" t="s">
        <v>62</v>
      </c>
      <c r="B18" s="149" t="s">
        <v>78</v>
      </c>
      <c r="C18" s="200"/>
      <c r="D18" s="202">
        <v>2.7</v>
      </c>
      <c r="E18" s="202">
        <v>2.1142473118279566</v>
      </c>
      <c r="F18" s="202">
        <v>1.8430555555555554</v>
      </c>
      <c r="G18" s="202">
        <v>1.9180107526881722</v>
      </c>
      <c r="H18" s="202">
        <v>1.7163978494623653</v>
      </c>
      <c r="I18" s="202">
        <v>2.0583333333333336</v>
      </c>
      <c r="J18" s="202">
        <v>2.7379032258064515</v>
      </c>
      <c r="K18" s="202">
        <v>3.5736111111111111</v>
      </c>
      <c r="L18" s="202">
        <v>4.2983870967741939</v>
      </c>
      <c r="M18" s="202">
        <v>4.442204301075269</v>
      </c>
      <c r="N18" s="202">
        <v>4.2902298850574709</v>
      </c>
      <c r="O18" s="202">
        <v>3.31989247311828</v>
      </c>
      <c r="P18" s="17"/>
      <c r="Q18" s="17"/>
    </row>
    <row r="19" spans="1:17" ht="18.75" customHeight="1" x14ac:dyDescent="0.3">
      <c r="A19" s="186" t="s">
        <v>63</v>
      </c>
      <c r="B19" s="61" t="s">
        <v>164</v>
      </c>
      <c r="C19" s="200"/>
      <c r="D19" s="202">
        <v>1</v>
      </c>
      <c r="E19" s="202">
        <v>1</v>
      </c>
      <c r="F19" s="202">
        <v>1</v>
      </c>
      <c r="G19" s="202">
        <v>1</v>
      </c>
      <c r="H19" s="202">
        <v>1</v>
      </c>
      <c r="I19" s="202">
        <v>1</v>
      </c>
      <c r="J19" s="202">
        <v>1</v>
      </c>
      <c r="K19" s="202">
        <v>1</v>
      </c>
      <c r="L19" s="202">
        <v>1</v>
      </c>
      <c r="M19" s="202">
        <v>1</v>
      </c>
      <c r="N19" s="202">
        <v>1</v>
      </c>
      <c r="O19" s="202">
        <v>1</v>
      </c>
      <c r="P19" s="17"/>
      <c r="Q19" s="17"/>
    </row>
    <row r="20" spans="1:17" ht="18.75" customHeight="1" outlineLevel="1" x14ac:dyDescent="0.3">
      <c r="A20" s="226"/>
      <c r="B20" s="149"/>
      <c r="C20" s="227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17"/>
      <c r="Q20" s="17"/>
    </row>
    <row r="21" spans="1:17" ht="18.75" customHeight="1" x14ac:dyDescent="0.3">
      <c r="A21" s="222" t="s">
        <v>18</v>
      </c>
      <c r="B21" s="144" t="s">
        <v>112</v>
      </c>
      <c r="C21" s="248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</row>
    <row r="22" spans="1:17" ht="18.75" customHeight="1" x14ac:dyDescent="0.3">
      <c r="A22" s="188" t="s">
        <v>19</v>
      </c>
      <c r="B22" s="247" t="s">
        <v>84</v>
      </c>
      <c r="C22" s="248">
        <f>F22+G22+H22+I22+J22</f>
        <v>199</v>
      </c>
      <c r="D22" s="225"/>
      <c r="E22" s="225"/>
      <c r="F22" s="225">
        <v>1</v>
      </c>
      <c r="G22" s="225">
        <v>16</v>
      </c>
      <c r="H22" s="225">
        <v>59</v>
      </c>
      <c r="I22" s="225">
        <v>81</v>
      </c>
      <c r="J22" s="225">
        <v>42</v>
      </c>
      <c r="K22" s="225"/>
      <c r="L22" s="225"/>
      <c r="M22" s="225"/>
      <c r="N22" s="225"/>
      <c r="O22" s="225"/>
      <c r="P22" s="17"/>
      <c r="Q22" s="17"/>
    </row>
    <row r="23" spans="1:17" ht="36.75" customHeight="1" x14ac:dyDescent="0.3">
      <c r="A23" s="188" t="s">
        <v>49</v>
      </c>
      <c r="B23" s="149" t="s">
        <v>85</v>
      </c>
      <c r="C23" s="248">
        <f t="shared" ref="C23:C28" si="0">D23+E23+F23+G23+H23+I23+J23+K23+L23+M23+N23+O23</f>
        <v>0</v>
      </c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</row>
    <row r="24" spans="1:17" ht="18.75" customHeight="1" x14ac:dyDescent="0.3">
      <c r="A24" s="188" t="s">
        <v>50</v>
      </c>
      <c r="B24" s="247" t="s">
        <v>148</v>
      </c>
      <c r="C24" s="248">
        <f t="shared" si="0"/>
        <v>194</v>
      </c>
      <c r="D24" s="225"/>
      <c r="E24" s="225"/>
      <c r="F24" s="225"/>
      <c r="G24" s="225">
        <v>15</v>
      </c>
      <c r="H24" s="225">
        <v>57</v>
      </c>
      <c r="I24" s="225">
        <v>80</v>
      </c>
      <c r="J24" s="225">
        <v>42</v>
      </c>
      <c r="K24" s="225"/>
      <c r="L24" s="225"/>
      <c r="M24" s="225"/>
      <c r="N24" s="225"/>
      <c r="O24" s="225"/>
    </row>
    <row r="25" spans="1:17" ht="18.75" customHeight="1" x14ac:dyDescent="0.3">
      <c r="A25" s="340" t="s">
        <v>51</v>
      </c>
      <c r="B25" s="247" t="s">
        <v>72</v>
      </c>
      <c r="C25" s="248">
        <f t="shared" si="0"/>
        <v>0</v>
      </c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</row>
    <row r="26" spans="1:17" ht="18.75" customHeight="1" x14ac:dyDescent="0.3">
      <c r="A26" s="340"/>
      <c r="B26" s="250" t="s">
        <v>45</v>
      </c>
      <c r="C26" s="248">
        <f t="shared" si="0"/>
        <v>0</v>
      </c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</row>
    <row r="27" spans="1:17" ht="18.75" customHeight="1" x14ac:dyDescent="0.3">
      <c r="A27" s="340"/>
      <c r="B27" s="250" t="s">
        <v>46</v>
      </c>
      <c r="C27" s="248">
        <f t="shared" si="0"/>
        <v>0</v>
      </c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</row>
    <row r="28" spans="1:17" ht="18.75" customHeight="1" x14ac:dyDescent="0.3">
      <c r="A28" s="188" t="s">
        <v>52</v>
      </c>
      <c r="B28" s="247" t="s">
        <v>142</v>
      </c>
      <c r="C28" s="248">
        <f t="shared" si="0"/>
        <v>5</v>
      </c>
      <c r="D28" s="225"/>
      <c r="E28" s="225"/>
      <c r="F28" s="225">
        <v>1</v>
      </c>
      <c r="G28" s="225">
        <v>1</v>
      </c>
      <c r="H28" s="225">
        <v>2</v>
      </c>
      <c r="I28" s="225">
        <v>1</v>
      </c>
      <c r="J28" s="225"/>
      <c r="K28" s="225"/>
      <c r="L28" s="225"/>
      <c r="M28" s="225"/>
      <c r="N28" s="225"/>
      <c r="O28" s="225"/>
    </row>
    <row r="29" spans="1:17" ht="18.75" customHeight="1" outlineLevel="1" x14ac:dyDescent="0.3">
      <c r="A29" s="188"/>
      <c r="B29" s="144"/>
      <c r="C29" s="263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</row>
    <row r="30" spans="1:17" s="102" customFormat="1" ht="18.75" customHeight="1" x14ac:dyDescent="0.3">
      <c r="A30" s="222" t="s">
        <v>20</v>
      </c>
      <c r="B30" s="292" t="s">
        <v>153</v>
      </c>
      <c r="C30" s="263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150"/>
      <c r="Q30" s="150"/>
    </row>
    <row r="31" spans="1:17" ht="18.75" customHeight="1" x14ac:dyDescent="0.3">
      <c r="A31" s="340" t="s">
        <v>21</v>
      </c>
      <c r="B31" s="247" t="s">
        <v>89</v>
      </c>
      <c r="C31" s="263"/>
      <c r="D31" s="264"/>
      <c r="E31" s="264"/>
      <c r="F31" s="227"/>
      <c r="G31" s="227"/>
      <c r="H31" s="227"/>
      <c r="I31" s="227"/>
      <c r="J31" s="227"/>
      <c r="K31" s="227"/>
      <c r="L31" s="227"/>
      <c r="M31" s="264"/>
      <c r="N31" s="264"/>
      <c r="O31" s="264"/>
    </row>
    <row r="32" spans="1:17" ht="18.75" customHeight="1" x14ac:dyDescent="0.3">
      <c r="A32" s="340"/>
      <c r="B32" s="250" t="s">
        <v>48</v>
      </c>
      <c r="C32" s="263">
        <v>50.660000000000004</v>
      </c>
      <c r="D32" s="264"/>
      <c r="E32" s="264"/>
      <c r="F32" s="227"/>
      <c r="G32" s="227"/>
      <c r="H32" s="227"/>
      <c r="I32" s="227"/>
      <c r="J32" s="227">
        <v>4.45</v>
      </c>
      <c r="K32" s="227">
        <v>7.56</v>
      </c>
      <c r="L32" s="227">
        <v>11.4</v>
      </c>
      <c r="M32" s="264">
        <v>12.9</v>
      </c>
      <c r="N32" s="264">
        <v>10.199999999999999</v>
      </c>
      <c r="O32" s="264">
        <v>4.1500000000000004</v>
      </c>
    </row>
    <row r="33" spans="1:15" ht="18.75" customHeight="1" x14ac:dyDescent="0.3">
      <c r="A33" s="340" t="s">
        <v>22</v>
      </c>
      <c r="B33" s="149" t="s">
        <v>91</v>
      </c>
      <c r="C33" s="263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</row>
    <row r="34" spans="1:15" ht="18.75" customHeight="1" x14ac:dyDescent="0.3">
      <c r="A34" s="340"/>
      <c r="B34" s="250" t="s">
        <v>139</v>
      </c>
      <c r="C34" s="263">
        <v>0.13900000000000001</v>
      </c>
      <c r="D34" s="264"/>
      <c r="E34" s="264"/>
      <c r="F34" s="264"/>
      <c r="G34" s="264"/>
      <c r="H34" s="264">
        <v>0.03</v>
      </c>
      <c r="I34" s="264">
        <v>0.06</v>
      </c>
      <c r="J34" s="264">
        <v>4.9000000000000002E-2</v>
      </c>
      <c r="K34" s="264"/>
      <c r="L34" s="264"/>
      <c r="M34" s="264"/>
      <c r="N34" s="264"/>
      <c r="O34" s="264"/>
    </row>
    <row r="35" spans="1:15" ht="18.75" customHeight="1" x14ac:dyDescent="0.3">
      <c r="A35" s="353" t="s">
        <v>23</v>
      </c>
      <c r="B35" s="250" t="s">
        <v>93</v>
      </c>
      <c r="C35" s="263"/>
      <c r="D35" s="264"/>
      <c r="E35" s="264"/>
      <c r="F35" s="264"/>
      <c r="G35" s="264"/>
      <c r="H35" s="264"/>
      <c r="I35" s="264"/>
      <c r="J35" s="264"/>
      <c r="K35" s="264"/>
      <c r="L35" s="293"/>
      <c r="M35" s="264"/>
      <c r="N35" s="264"/>
      <c r="O35" s="264"/>
    </row>
    <row r="36" spans="1:15" ht="18.75" customHeight="1" x14ac:dyDescent="0.3">
      <c r="A36" s="353"/>
      <c r="B36" s="250" t="s">
        <v>67</v>
      </c>
      <c r="C36" s="263">
        <v>0.51459999999999995</v>
      </c>
      <c r="D36" s="264"/>
      <c r="E36" s="264"/>
      <c r="F36" s="264"/>
      <c r="G36" s="264"/>
      <c r="H36" s="264">
        <v>0.17499999999999999</v>
      </c>
      <c r="I36" s="264">
        <v>0.17499999999999999</v>
      </c>
      <c r="J36" s="264">
        <v>6.4600000000000005E-2</v>
      </c>
      <c r="K36" s="264">
        <v>0.1</v>
      </c>
      <c r="L36" s="264"/>
      <c r="M36" s="264"/>
      <c r="N36" s="264"/>
      <c r="O36" s="264"/>
    </row>
    <row r="37" spans="1:15" ht="18.75" customHeight="1" x14ac:dyDescent="0.3">
      <c r="A37" s="340" t="s">
        <v>24</v>
      </c>
      <c r="B37" s="247" t="s">
        <v>96</v>
      </c>
      <c r="C37" s="263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</row>
    <row r="38" spans="1:15" ht="18.75" customHeight="1" x14ac:dyDescent="0.3">
      <c r="A38" s="340"/>
      <c r="B38" s="250" t="s">
        <v>139</v>
      </c>
      <c r="C38" s="263">
        <v>0.10800000000000001</v>
      </c>
      <c r="D38" s="264"/>
      <c r="E38" s="264"/>
      <c r="F38" s="264"/>
      <c r="G38" s="264"/>
      <c r="H38" s="264"/>
      <c r="I38" s="264"/>
      <c r="J38" s="264">
        <v>3.5000000000000003E-2</v>
      </c>
      <c r="K38" s="264">
        <v>3.5000000000000003E-2</v>
      </c>
      <c r="L38" s="264">
        <v>3.7999999999999999E-2</v>
      </c>
      <c r="M38" s="264"/>
      <c r="N38" s="264"/>
      <c r="O38" s="264"/>
    </row>
    <row r="39" spans="1:15" ht="18.75" customHeight="1" x14ac:dyDescent="0.3">
      <c r="A39" s="340" t="s">
        <v>25</v>
      </c>
      <c r="B39" s="247" t="s">
        <v>99</v>
      </c>
      <c r="C39" s="263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</row>
    <row r="40" spans="1:15" ht="18.75" customHeight="1" x14ac:dyDescent="0.3">
      <c r="A40" s="340"/>
      <c r="B40" s="250" t="s">
        <v>139</v>
      </c>
      <c r="C40" s="263">
        <v>2.246</v>
      </c>
      <c r="D40" s="264"/>
      <c r="E40" s="264"/>
      <c r="F40" s="264"/>
      <c r="G40" s="264"/>
      <c r="H40" s="264"/>
      <c r="I40" s="264">
        <v>0.25</v>
      </c>
      <c r="J40" s="264">
        <v>0.25</v>
      </c>
      <c r="K40" s="264">
        <v>0.3</v>
      </c>
      <c r="L40" s="264">
        <v>0.54600000000000004</v>
      </c>
      <c r="M40" s="264">
        <v>0.9</v>
      </c>
      <c r="N40" s="264"/>
      <c r="O40" s="264"/>
    </row>
    <row r="41" spans="1:15" ht="18.75" customHeight="1" x14ac:dyDescent="0.3">
      <c r="A41" s="340" t="s">
        <v>26</v>
      </c>
      <c r="B41" s="247" t="s">
        <v>103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93"/>
      <c r="N41" s="264"/>
      <c r="O41" s="264"/>
    </row>
    <row r="42" spans="1:15" ht="18.75" customHeight="1" x14ac:dyDescent="0.3">
      <c r="A42" s="340"/>
      <c r="B42" s="250" t="s">
        <v>139</v>
      </c>
      <c r="C42" s="263">
        <v>0.16199999999999998</v>
      </c>
      <c r="D42" s="264"/>
      <c r="E42" s="264"/>
      <c r="F42" s="264"/>
      <c r="G42" s="264"/>
      <c r="H42" s="264"/>
      <c r="I42" s="264"/>
      <c r="J42" s="264">
        <v>3.1E-2</v>
      </c>
      <c r="K42" s="294">
        <v>3.2399999999999998E-2</v>
      </c>
      <c r="L42" s="294">
        <v>3.3599999999999998E-2</v>
      </c>
      <c r="M42" s="294">
        <v>3.3599999999999998E-2</v>
      </c>
      <c r="N42" s="294">
        <v>3.1399999999999997E-2</v>
      </c>
      <c r="O42" s="264"/>
    </row>
    <row r="43" spans="1:15" ht="18.75" customHeight="1" x14ac:dyDescent="0.3">
      <c r="A43" s="340" t="s">
        <v>33</v>
      </c>
      <c r="B43" s="247" t="s">
        <v>104</v>
      </c>
      <c r="C43" s="263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</row>
    <row r="44" spans="1:15" ht="18.75" customHeight="1" x14ac:dyDescent="0.3">
      <c r="A44" s="340"/>
      <c r="B44" s="250" t="s">
        <v>139</v>
      </c>
      <c r="C44" s="263">
        <v>0.21000000000000002</v>
      </c>
      <c r="D44" s="264"/>
      <c r="E44" s="264"/>
      <c r="F44" s="264"/>
      <c r="G44" s="264"/>
      <c r="H44" s="264">
        <v>2.1999999999999999E-2</v>
      </c>
      <c r="I44" s="264">
        <v>0.02</v>
      </c>
      <c r="J44" s="264">
        <v>2.1999999999999999E-2</v>
      </c>
      <c r="K44" s="264">
        <v>3.2000000000000001E-2</v>
      </c>
      <c r="L44" s="264">
        <v>3.2000000000000001E-2</v>
      </c>
      <c r="M44" s="227">
        <v>4.1000000000000002E-2</v>
      </c>
      <c r="N44" s="227">
        <v>4.1000000000000002E-2</v>
      </c>
      <c r="O44" s="264"/>
    </row>
    <row r="45" spans="1:15" ht="18.75" x14ac:dyDescent="0.3">
      <c r="A45" s="340" t="s">
        <v>27</v>
      </c>
      <c r="B45" s="149" t="s">
        <v>108</v>
      </c>
      <c r="C45" s="263"/>
      <c r="D45" s="287"/>
      <c r="E45" s="287"/>
      <c r="F45" s="287"/>
      <c r="G45" s="287"/>
      <c r="H45" s="287"/>
      <c r="I45" s="287"/>
      <c r="J45" s="287"/>
      <c r="K45" s="287"/>
      <c r="L45" s="287"/>
      <c r="M45" s="287"/>
      <c r="N45" s="287"/>
      <c r="O45" s="287"/>
    </row>
    <row r="46" spans="1:15" ht="18.75" customHeight="1" x14ac:dyDescent="0.3">
      <c r="A46" s="340"/>
      <c r="B46" s="250" t="s">
        <v>139</v>
      </c>
      <c r="C46" s="263">
        <v>0.34799999999999998</v>
      </c>
      <c r="D46" s="264"/>
      <c r="E46" s="264"/>
      <c r="F46" s="264"/>
      <c r="G46" s="264">
        <v>4.8000000000000001E-2</v>
      </c>
      <c r="H46" s="264">
        <v>0.15</v>
      </c>
      <c r="I46" s="264">
        <v>0.15</v>
      </c>
      <c r="J46" s="264"/>
      <c r="K46" s="264"/>
      <c r="L46" s="264"/>
      <c r="M46" s="264"/>
      <c r="N46" s="264"/>
      <c r="O46" s="264"/>
    </row>
    <row r="47" spans="1:15" ht="37.5" x14ac:dyDescent="0.3">
      <c r="A47" s="351" t="s">
        <v>28</v>
      </c>
      <c r="B47" s="261" t="s">
        <v>129</v>
      </c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</row>
    <row r="48" spans="1:15" ht="18.75" customHeight="1" x14ac:dyDescent="0.3">
      <c r="A48" s="352"/>
      <c r="B48" s="250" t="s">
        <v>67</v>
      </c>
      <c r="C48" s="263">
        <v>0.13200000000000001</v>
      </c>
      <c r="D48" s="264"/>
      <c r="E48" s="264"/>
      <c r="F48" s="264"/>
      <c r="G48" s="264"/>
      <c r="H48" s="264"/>
      <c r="I48" s="264"/>
      <c r="J48" s="264"/>
      <c r="K48" s="264">
        <v>2.1000000000000001E-2</v>
      </c>
      <c r="L48" s="264">
        <v>2.9000000000000001E-2</v>
      </c>
      <c r="M48" s="264">
        <v>3.3000000000000002E-2</v>
      </c>
      <c r="N48" s="264">
        <v>2.9000000000000001E-2</v>
      </c>
      <c r="O48" s="264">
        <v>0.02</v>
      </c>
    </row>
    <row r="49" spans="1:17" ht="18.75" customHeight="1" x14ac:dyDescent="0.3">
      <c r="A49" s="340" t="s">
        <v>29</v>
      </c>
      <c r="B49" s="295" t="s">
        <v>111</v>
      </c>
      <c r="C49" s="263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</row>
    <row r="50" spans="1:17" ht="18.75" customHeight="1" x14ac:dyDescent="0.3">
      <c r="A50" s="340"/>
      <c r="B50" s="250" t="s">
        <v>139</v>
      </c>
      <c r="C50" s="263">
        <v>0.02</v>
      </c>
      <c r="D50" s="264"/>
      <c r="E50" s="264"/>
      <c r="F50" s="264"/>
      <c r="G50" s="264"/>
      <c r="H50" s="264"/>
      <c r="I50" s="264">
        <v>0.02</v>
      </c>
      <c r="J50" s="264"/>
      <c r="K50" s="296"/>
      <c r="L50" s="264"/>
      <c r="M50" s="264"/>
      <c r="N50" s="264"/>
      <c r="O50" s="264"/>
    </row>
    <row r="51" spans="1:17" ht="37.5" customHeight="1" x14ac:dyDescent="0.3">
      <c r="A51" s="340" t="s">
        <v>30</v>
      </c>
      <c r="B51" s="297" t="s">
        <v>134</v>
      </c>
      <c r="C51" s="263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</row>
    <row r="52" spans="1:17" ht="18.75" customHeight="1" x14ac:dyDescent="0.3">
      <c r="A52" s="340"/>
      <c r="B52" s="250" t="s">
        <v>139</v>
      </c>
      <c r="C52" s="263">
        <v>7.3999999999999996E-2</v>
      </c>
      <c r="D52" s="264">
        <v>2.5000000000000001E-3</v>
      </c>
      <c r="E52" s="264">
        <v>2E-3</v>
      </c>
      <c r="F52" s="264">
        <v>1.8E-3</v>
      </c>
      <c r="G52" s="264">
        <v>1.8E-3</v>
      </c>
      <c r="H52" s="264">
        <v>1.8E-3</v>
      </c>
      <c r="I52" s="264">
        <v>1.8E-3</v>
      </c>
      <c r="J52" s="227">
        <v>4.4000000000000003E-3</v>
      </c>
      <c r="K52" s="227">
        <v>9.5999999999999992E-3</v>
      </c>
      <c r="L52" s="227">
        <v>1.34E-2</v>
      </c>
      <c r="M52" s="264">
        <v>1.3599999999999999E-2</v>
      </c>
      <c r="N52" s="264">
        <v>1.3100000000000001E-2</v>
      </c>
      <c r="O52" s="227">
        <v>8.2000000000000007E-3</v>
      </c>
    </row>
    <row r="53" spans="1:17" ht="38.25" customHeight="1" x14ac:dyDescent="0.3">
      <c r="A53" s="340" t="s">
        <v>31</v>
      </c>
      <c r="B53" s="149" t="s">
        <v>155</v>
      </c>
      <c r="C53" s="263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</row>
    <row r="54" spans="1:17" s="156" customFormat="1" ht="18.75" customHeight="1" x14ac:dyDescent="0.3">
      <c r="A54" s="340"/>
      <c r="B54" s="250" t="s">
        <v>139</v>
      </c>
      <c r="C54" s="263">
        <v>0.02</v>
      </c>
      <c r="D54" s="298"/>
      <c r="E54" s="298"/>
      <c r="F54" s="298"/>
      <c r="G54" s="298"/>
      <c r="H54" s="298"/>
      <c r="I54" s="227">
        <v>0.02</v>
      </c>
      <c r="J54" s="227"/>
      <c r="K54" s="264"/>
      <c r="L54" s="264"/>
      <c r="M54" s="264"/>
      <c r="N54" s="264"/>
      <c r="O54" s="264"/>
      <c r="P54" s="155"/>
      <c r="Q54" s="155"/>
    </row>
    <row r="55" spans="1:17" ht="39" customHeight="1" x14ac:dyDescent="0.3">
      <c r="A55" s="340" t="s">
        <v>32</v>
      </c>
      <c r="B55" s="149" t="s">
        <v>140</v>
      </c>
      <c r="C55" s="263"/>
      <c r="D55" s="287"/>
      <c r="E55" s="287"/>
      <c r="F55" s="287"/>
      <c r="G55" s="287"/>
      <c r="H55" s="287"/>
      <c r="I55" s="287"/>
      <c r="J55" s="287"/>
      <c r="K55" s="287"/>
      <c r="L55" s="287"/>
      <c r="M55" s="287"/>
      <c r="N55" s="287"/>
      <c r="O55" s="287"/>
    </row>
    <row r="56" spans="1:17" ht="18.75" customHeight="1" x14ac:dyDescent="0.3">
      <c r="A56" s="340"/>
      <c r="B56" s="250" t="s">
        <v>154</v>
      </c>
      <c r="C56" s="263">
        <v>1.5000000000000002</v>
      </c>
      <c r="D56" s="264"/>
      <c r="E56" s="264"/>
      <c r="F56" s="264"/>
      <c r="G56" s="299">
        <v>0.17499999999999999</v>
      </c>
      <c r="H56" s="299">
        <v>0.17499999999999999</v>
      </c>
      <c r="I56" s="299">
        <v>0.17499999999999999</v>
      </c>
      <c r="J56" s="299">
        <v>0.17499999999999999</v>
      </c>
      <c r="K56" s="299">
        <v>0.17499999999999999</v>
      </c>
      <c r="L56" s="299">
        <v>0.17499999999999999</v>
      </c>
      <c r="M56" s="299">
        <v>0.22500000000000001</v>
      </c>
      <c r="N56" s="299">
        <v>0.22500000000000001</v>
      </c>
      <c r="O56" s="264"/>
    </row>
    <row r="57" spans="1:17" ht="18.75" customHeight="1" x14ac:dyDescent="0.3">
      <c r="A57" s="340"/>
      <c r="B57" s="250" t="s">
        <v>139</v>
      </c>
      <c r="C57" s="263">
        <v>1.7499599999999997</v>
      </c>
      <c r="D57" s="264"/>
      <c r="E57" s="264"/>
      <c r="F57" s="264"/>
      <c r="G57" s="299">
        <v>0.20416000000000001</v>
      </c>
      <c r="H57" s="299">
        <v>0.20416000000000001</v>
      </c>
      <c r="I57" s="299">
        <v>0.20416000000000001</v>
      </c>
      <c r="J57" s="299">
        <v>0.20416000000000001</v>
      </c>
      <c r="K57" s="299">
        <v>0.20416000000000001</v>
      </c>
      <c r="L57" s="299">
        <v>0.20416000000000001</v>
      </c>
      <c r="M57" s="299">
        <v>0.26250000000000001</v>
      </c>
      <c r="N57" s="299">
        <v>0.26250000000000001</v>
      </c>
      <c r="O57" s="264"/>
    </row>
    <row r="58" spans="1:17" s="152" customFormat="1" ht="20.25" x14ac:dyDescent="0.25">
      <c r="A58" s="151"/>
      <c r="B58" s="84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242"/>
      <c r="P58" s="151"/>
    </row>
    <row r="59" spans="1:17" ht="12.95" customHeight="1" x14ac:dyDescent="0.2"/>
    <row r="60" spans="1:17" ht="12.95" customHeight="1" x14ac:dyDescent="0.2"/>
    <row r="61" spans="1:17" ht="12.95" customHeight="1" x14ac:dyDescent="0.2">
      <c r="G61" s="153"/>
    </row>
    <row r="62" spans="1:17" ht="12.95" customHeight="1" x14ac:dyDescent="0.2"/>
    <row r="63" spans="1:17" ht="12.95" customHeight="1" x14ac:dyDescent="0.2"/>
    <row r="64" spans="1:17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  <row r="248" ht="12.95" customHeight="1" x14ac:dyDescent="0.2"/>
    <row r="249" ht="12.95" customHeight="1" x14ac:dyDescent="0.2"/>
    <row r="250" ht="12.95" customHeight="1" x14ac:dyDescent="0.2"/>
    <row r="251" ht="12.95" customHeight="1" x14ac:dyDescent="0.2"/>
    <row r="252" ht="12.95" customHeight="1" x14ac:dyDescent="0.2"/>
    <row r="253" ht="12.95" customHeight="1" x14ac:dyDescent="0.2"/>
    <row r="254" ht="12.95" customHeight="1" x14ac:dyDescent="0.2"/>
    <row r="255" ht="12.95" customHeight="1" x14ac:dyDescent="0.2"/>
    <row r="256" ht="12.95" customHeight="1" x14ac:dyDescent="0.2"/>
    <row r="257" ht="12.95" customHeight="1" x14ac:dyDescent="0.2"/>
    <row r="258" ht="12.95" customHeight="1" x14ac:dyDescent="0.2"/>
    <row r="259" ht="12.95" customHeight="1" x14ac:dyDescent="0.2"/>
    <row r="260" ht="12.95" customHeight="1" x14ac:dyDescent="0.2"/>
    <row r="261" ht="12.95" customHeight="1" x14ac:dyDescent="0.2"/>
    <row r="262" ht="12.95" customHeight="1" x14ac:dyDescent="0.2"/>
    <row r="263" ht="12.95" customHeight="1" x14ac:dyDescent="0.2"/>
    <row r="264" ht="12.95" customHeight="1" x14ac:dyDescent="0.2"/>
    <row r="265" ht="12.95" customHeight="1" x14ac:dyDescent="0.2"/>
    <row r="266" ht="12.95" customHeight="1" x14ac:dyDescent="0.2"/>
    <row r="267" ht="12.95" customHeight="1" x14ac:dyDescent="0.2"/>
    <row r="268" ht="12.95" customHeight="1" x14ac:dyDescent="0.2"/>
    <row r="269" ht="12.95" customHeight="1" x14ac:dyDescent="0.2"/>
    <row r="270" ht="12.95" customHeight="1" x14ac:dyDescent="0.2"/>
    <row r="271" ht="12.95" customHeight="1" x14ac:dyDescent="0.2"/>
    <row r="272" ht="12.95" customHeight="1" x14ac:dyDescent="0.2"/>
    <row r="273" ht="12.95" customHeight="1" x14ac:dyDescent="0.2"/>
    <row r="274" ht="12.95" customHeight="1" x14ac:dyDescent="0.2"/>
    <row r="275" ht="12.95" customHeight="1" x14ac:dyDescent="0.2"/>
    <row r="276" ht="12.95" customHeight="1" x14ac:dyDescent="0.2"/>
    <row r="277" ht="12.95" customHeight="1" x14ac:dyDescent="0.2"/>
    <row r="278" ht="12.95" customHeight="1" x14ac:dyDescent="0.2"/>
    <row r="279" ht="12.95" customHeight="1" x14ac:dyDescent="0.2"/>
    <row r="280" ht="12.95" customHeight="1" x14ac:dyDescent="0.2"/>
    <row r="281" ht="12.95" customHeight="1" x14ac:dyDescent="0.2"/>
    <row r="282" ht="12.95" customHeight="1" x14ac:dyDescent="0.2"/>
    <row r="283" ht="12.95" customHeight="1" x14ac:dyDescent="0.2"/>
    <row r="284" ht="12.95" customHeight="1" x14ac:dyDescent="0.2"/>
    <row r="285" ht="12.95" customHeight="1" x14ac:dyDescent="0.2"/>
    <row r="286" ht="12.95" customHeight="1" x14ac:dyDescent="0.2"/>
    <row r="287" ht="12.95" customHeight="1" x14ac:dyDescent="0.2"/>
    <row r="288" ht="12.95" customHeight="1" x14ac:dyDescent="0.2"/>
    <row r="289" ht="12.95" customHeight="1" x14ac:dyDescent="0.2"/>
    <row r="290" ht="12.95" customHeight="1" x14ac:dyDescent="0.2"/>
    <row r="291" ht="12.95" customHeight="1" x14ac:dyDescent="0.2"/>
    <row r="292" ht="12.95" customHeight="1" x14ac:dyDescent="0.2"/>
    <row r="293" ht="12.95" customHeight="1" x14ac:dyDescent="0.2"/>
    <row r="294" ht="12.95" customHeight="1" x14ac:dyDescent="0.2"/>
    <row r="295" ht="12.95" customHeight="1" x14ac:dyDescent="0.2"/>
    <row r="296" ht="12.95" customHeight="1" x14ac:dyDescent="0.2"/>
    <row r="297" ht="12.95" customHeight="1" x14ac:dyDescent="0.2"/>
    <row r="298" ht="12.95" customHeight="1" x14ac:dyDescent="0.2"/>
    <row r="299" ht="12.95" customHeight="1" x14ac:dyDescent="0.2"/>
    <row r="300" ht="12.95" customHeight="1" x14ac:dyDescent="0.2"/>
    <row r="301" ht="12.95" customHeight="1" x14ac:dyDescent="0.2"/>
    <row r="302" ht="12.95" customHeight="1" x14ac:dyDescent="0.2"/>
    <row r="303" ht="12.95" customHeight="1" x14ac:dyDescent="0.2"/>
    <row r="304" ht="12.95" customHeight="1" x14ac:dyDescent="0.2"/>
    <row r="305" ht="12.95" customHeight="1" x14ac:dyDescent="0.2"/>
    <row r="306" ht="12.95" customHeight="1" x14ac:dyDescent="0.2"/>
    <row r="307" ht="12.95" customHeight="1" x14ac:dyDescent="0.2"/>
    <row r="308" ht="12.95" customHeight="1" x14ac:dyDescent="0.2"/>
    <row r="309" ht="12.95" customHeight="1" x14ac:dyDescent="0.2"/>
    <row r="310" ht="12.95" customHeight="1" x14ac:dyDescent="0.2"/>
    <row r="311" ht="12.95" customHeight="1" x14ac:dyDescent="0.2"/>
    <row r="312" ht="12.95" customHeight="1" x14ac:dyDescent="0.2"/>
    <row r="313" ht="12.95" customHeight="1" x14ac:dyDescent="0.2"/>
    <row r="314" ht="12.95" customHeight="1" x14ac:dyDescent="0.2"/>
    <row r="315" ht="12.95" customHeight="1" x14ac:dyDescent="0.2"/>
    <row r="316" ht="12.95" customHeight="1" x14ac:dyDescent="0.2"/>
    <row r="317" ht="12.95" customHeight="1" x14ac:dyDescent="0.2"/>
    <row r="318" ht="12.95" customHeight="1" x14ac:dyDescent="0.2"/>
    <row r="319" ht="12.95" customHeight="1" x14ac:dyDescent="0.2"/>
    <row r="320" ht="12.95" customHeight="1" x14ac:dyDescent="0.2"/>
    <row r="321" ht="12.95" customHeight="1" x14ac:dyDescent="0.2"/>
    <row r="322" ht="12.95" customHeight="1" x14ac:dyDescent="0.2"/>
    <row r="323" ht="12.95" customHeight="1" x14ac:dyDescent="0.2"/>
    <row r="324" ht="12.95" customHeight="1" x14ac:dyDescent="0.2"/>
    <row r="325" ht="12.95" customHeight="1" x14ac:dyDescent="0.2"/>
    <row r="326" ht="12.95" customHeight="1" x14ac:dyDescent="0.2"/>
    <row r="327" ht="12.95" customHeight="1" x14ac:dyDescent="0.2"/>
    <row r="328" ht="12.95" customHeight="1" x14ac:dyDescent="0.2"/>
    <row r="329" ht="12.95" customHeight="1" x14ac:dyDescent="0.2"/>
    <row r="330" ht="12.95" customHeight="1" x14ac:dyDescent="0.2"/>
    <row r="331" ht="12.95" customHeight="1" x14ac:dyDescent="0.2"/>
    <row r="332" ht="12.95" customHeight="1" x14ac:dyDescent="0.2"/>
    <row r="333" ht="12.95" customHeight="1" x14ac:dyDescent="0.2"/>
    <row r="334" ht="12.95" customHeight="1" x14ac:dyDescent="0.2"/>
    <row r="335" ht="12.95" customHeight="1" x14ac:dyDescent="0.2"/>
    <row r="336" ht="12.95" customHeight="1" x14ac:dyDescent="0.2"/>
    <row r="337" ht="12.95" customHeight="1" x14ac:dyDescent="0.2"/>
    <row r="338" ht="12.95" customHeight="1" x14ac:dyDescent="0.2"/>
    <row r="339" ht="12.95" customHeight="1" x14ac:dyDescent="0.2"/>
    <row r="340" ht="12.95" customHeight="1" x14ac:dyDescent="0.2"/>
    <row r="341" ht="12.95" customHeight="1" x14ac:dyDescent="0.2"/>
    <row r="342" ht="12.95" customHeight="1" x14ac:dyDescent="0.2"/>
    <row r="343" ht="12.95" customHeight="1" x14ac:dyDescent="0.2"/>
    <row r="344" ht="12.95" customHeight="1" x14ac:dyDescent="0.2"/>
    <row r="345" ht="12.95" customHeight="1" x14ac:dyDescent="0.2"/>
    <row r="346" ht="12.95" customHeight="1" x14ac:dyDescent="0.2"/>
    <row r="347" ht="12.95" customHeight="1" x14ac:dyDescent="0.2"/>
    <row r="348" ht="12.95" customHeight="1" x14ac:dyDescent="0.2"/>
    <row r="349" ht="12.95" customHeight="1" x14ac:dyDescent="0.2"/>
    <row r="350" ht="12.95" customHeight="1" x14ac:dyDescent="0.2"/>
    <row r="351" ht="12.95" customHeight="1" x14ac:dyDescent="0.2"/>
    <row r="352" ht="12.95" customHeight="1" x14ac:dyDescent="0.2"/>
    <row r="353" ht="12.95" customHeight="1" x14ac:dyDescent="0.2"/>
    <row r="354" ht="12.95" customHeight="1" x14ac:dyDescent="0.2"/>
    <row r="355" ht="12.95" customHeight="1" x14ac:dyDescent="0.2"/>
    <row r="356" ht="12.95" customHeight="1" x14ac:dyDescent="0.2"/>
    <row r="357" ht="12.95" customHeight="1" x14ac:dyDescent="0.2"/>
    <row r="358" ht="12.95" customHeight="1" x14ac:dyDescent="0.2"/>
    <row r="359" ht="12.95" customHeight="1" x14ac:dyDescent="0.2"/>
    <row r="360" ht="12.95" customHeight="1" x14ac:dyDescent="0.2"/>
    <row r="361" ht="12.95" customHeight="1" x14ac:dyDescent="0.2"/>
    <row r="362" ht="12.95" customHeight="1" x14ac:dyDescent="0.2"/>
    <row r="363" ht="12.95" customHeight="1" x14ac:dyDescent="0.2"/>
    <row r="364" ht="12.95" customHeight="1" x14ac:dyDescent="0.2"/>
    <row r="365" ht="12.95" customHeight="1" x14ac:dyDescent="0.2"/>
    <row r="366" ht="12.95" customHeight="1" x14ac:dyDescent="0.2"/>
    <row r="367" ht="12.95" customHeight="1" x14ac:dyDescent="0.2"/>
    <row r="368" ht="12.95" customHeight="1" x14ac:dyDescent="0.2"/>
    <row r="369" ht="12.95" customHeight="1" x14ac:dyDescent="0.2"/>
    <row r="370" ht="12.95" customHeight="1" x14ac:dyDescent="0.2"/>
    <row r="371" ht="12.95" customHeight="1" x14ac:dyDescent="0.2"/>
    <row r="372" ht="12.95" customHeight="1" x14ac:dyDescent="0.2"/>
    <row r="373" ht="12.95" customHeight="1" x14ac:dyDescent="0.2"/>
    <row r="374" ht="12.95" customHeight="1" x14ac:dyDescent="0.2"/>
    <row r="375" ht="12.95" customHeight="1" x14ac:dyDescent="0.2"/>
    <row r="376" ht="12.95" customHeight="1" x14ac:dyDescent="0.2"/>
    <row r="377" ht="12.95" customHeight="1" x14ac:dyDescent="0.2"/>
    <row r="378" ht="12.95" customHeight="1" x14ac:dyDescent="0.2"/>
    <row r="379" ht="12.95" customHeight="1" x14ac:dyDescent="0.2"/>
    <row r="380" ht="12.95" customHeight="1" x14ac:dyDescent="0.2"/>
    <row r="381" ht="12.95" customHeight="1" x14ac:dyDescent="0.2"/>
    <row r="382" ht="12.95" customHeight="1" x14ac:dyDescent="0.2"/>
    <row r="383" ht="12.95" customHeight="1" x14ac:dyDescent="0.2"/>
    <row r="384" ht="12.95" customHeight="1" x14ac:dyDescent="0.2"/>
    <row r="385" ht="12.95" customHeight="1" x14ac:dyDescent="0.2"/>
    <row r="386" ht="12.95" customHeight="1" x14ac:dyDescent="0.2"/>
    <row r="387" ht="12.95" customHeight="1" x14ac:dyDescent="0.2"/>
    <row r="388" ht="12.95" customHeight="1" x14ac:dyDescent="0.2"/>
    <row r="389" ht="12.95" customHeight="1" x14ac:dyDescent="0.2"/>
    <row r="390" ht="12.95" customHeight="1" x14ac:dyDescent="0.2"/>
    <row r="391" ht="12.95" customHeight="1" x14ac:dyDescent="0.2"/>
    <row r="392" ht="12.95" customHeight="1" x14ac:dyDescent="0.2"/>
    <row r="393" ht="12.95" customHeight="1" x14ac:dyDescent="0.2"/>
    <row r="394" ht="12.95" customHeight="1" x14ac:dyDescent="0.2"/>
    <row r="395" ht="12.95" customHeight="1" x14ac:dyDescent="0.2"/>
    <row r="396" ht="12.95" customHeight="1" x14ac:dyDescent="0.2"/>
    <row r="397" ht="12.95" customHeight="1" x14ac:dyDescent="0.2"/>
    <row r="398" ht="12.95" customHeight="1" x14ac:dyDescent="0.2"/>
    <row r="399" ht="12.95" customHeight="1" x14ac:dyDescent="0.2"/>
    <row r="400" ht="12.95" customHeight="1" x14ac:dyDescent="0.2"/>
    <row r="401" ht="12.95" customHeight="1" x14ac:dyDescent="0.2"/>
    <row r="402" ht="12.95" customHeight="1" x14ac:dyDescent="0.2"/>
    <row r="403" ht="12.95" customHeight="1" x14ac:dyDescent="0.2"/>
    <row r="404" ht="12.95" customHeight="1" x14ac:dyDescent="0.2"/>
    <row r="405" ht="12.95" customHeight="1" x14ac:dyDescent="0.2"/>
    <row r="406" ht="12.95" customHeight="1" x14ac:dyDescent="0.2"/>
    <row r="407" ht="12.95" customHeight="1" x14ac:dyDescent="0.2"/>
    <row r="408" ht="12.95" customHeight="1" x14ac:dyDescent="0.2"/>
    <row r="409" ht="12.95" customHeight="1" x14ac:dyDescent="0.2"/>
    <row r="410" ht="12.95" customHeight="1" x14ac:dyDescent="0.2"/>
    <row r="411" ht="12.95" customHeight="1" x14ac:dyDescent="0.2"/>
    <row r="412" ht="12.95" customHeight="1" x14ac:dyDescent="0.2"/>
    <row r="413" ht="12.95" customHeight="1" x14ac:dyDescent="0.2"/>
    <row r="414" ht="12.95" customHeight="1" x14ac:dyDescent="0.2"/>
    <row r="415" ht="12.95" customHeight="1" x14ac:dyDescent="0.2"/>
    <row r="416" ht="12.95" customHeight="1" x14ac:dyDescent="0.2"/>
    <row r="417" ht="12.95" customHeight="1" x14ac:dyDescent="0.2"/>
    <row r="418" ht="12.95" customHeight="1" x14ac:dyDescent="0.2"/>
    <row r="419" ht="12.95" customHeight="1" x14ac:dyDescent="0.2"/>
    <row r="420" ht="12.95" customHeight="1" x14ac:dyDescent="0.2"/>
    <row r="421" ht="12.95" customHeight="1" x14ac:dyDescent="0.2"/>
    <row r="422" ht="12.95" customHeight="1" x14ac:dyDescent="0.2"/>
    <row r="423" ht="12.95" customHeight="1" x14ac:dyDescent="0.2"/>
    <row r="424" ht="12.95" customHeight="1" x14ac:dyDescent="0.2"/>
    <row r="425" ht="12.95" customHeight="1" x14ac:dyDescent="0.2"/>
    <row r="426" ht="12.95" customHeight="1" x14ac:dyDescent="0.2"/>
    <row r="427" ht="12.95" customHeight="1" x14ac:dyDescent="0.2"/>
    <row r="428" ht="12.95" customHeight="1" x14ac:dyDescent="0.2"/>
  </sheetData>
  <mergeCells count="23">
    <mergeCell ref="M2:N2"/>
    <mergeCell ref="A53:A54"/>
    <mergeCell ref="A49:A50"/>
    <mergeCell ref="A55:A57"/>
    <mergeCell ref="A33:A34"/>
    <mergeCell ref="A41:A42"/>
    <mergeCell ref="A47:A48"/>
    <mergeCell ref="A43:A44"/>
    <mergeCell ref="A45:A46"/>
    <mergeCell ref="A51:A52"/>
    <mergeCell ref="A37:A38"/>
    <mergeCell ref="A39:A40"/>
    <mergeCell ref="A35:A36"/>
    <mergeCell ref="A31:A32"/>
    <mergeCell ref="A5:O5"/>
    <mergeCell ref="A25:A27"/>
    <mergeCell ref="E4:F4"/>
    <mergeCell ref="A6:O6"/>
    <mergeCell ref="A7:A8"/>
    <mergeCell ref="B7:B8"/>
    <mergeCell ref="D7:L7"/>
    <mergeCell ref="C7:C8"/>
    <mergeCell ref="M7:O7"/>
  </mergeCells>
  <phoneticPr fontId="0" type="noConversion"/>
  <printOptions horizontalCentered="1"/>
  <pageMargins left="0" right="0" top="0.78740157480314965" bottom="0" header="0" footer="0"/>
  <pageSetup paperSize="9" scale="73" fitToHeight="0" orientation="landscape" verticalDpi="300" r:id="rId1"/>
  <headerFooter alignWithMargins="0"/>
  <rowBreaks count="1" manualBreakCount="1">
    <brk id="3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  <pageSetUpPr fitToPage="1"/>
  </sheetPr>
  <dimension ref="A1:AL412"/>
  <sheetViews>
    <sheetView view="pageBreakPreview" topLeftCell="A2" zoomScale="93" zoomScaleSheetLayoutView="93" workbookViewId="0">
      <pane xSplit="3" ySplit="7" topLeftCell="D42" activePane="bottomRight" state="frozen"/>
      <selection activeCell="A2" sqref="A2"/>
      <selection pane="topRight" activeCell="D2" sqref="D2"/>
      <selection pane="bottomLeft" activeCell="A11" sqref="A11"/>
      <selection pane="bottomRight" activeCell="G51" sqref="G51:O51"/>
    </sheetView>
  </sheetViews>
  <sheetFormatPr defaultRowHeight="12.75" outlineLevelRow="1" x14ac:dyDescent="0.2"/>
  <cols>
    <col min="1" max="1" width="7.5703125" style="34" customWidth="1"/>
    <col min="2" max="2" width="62.7109375" style="37" customWidth="1"/>
    <col min="3" max="3" width="12.7109375" style="2" customWidth="1"/>
    <col min="4" max="4" width="10.5703125" style="14" customWidth="1"/>
    <col min="5" max="5" width="11.28515625" style="14" customWidth="1"/>
    <col min="6" max="6" width="11.140625" style="14" customWidth="1"/>
    <col min="7" max="7" width="10.42578125" style="14" customWidth="1"/>
    <col min="8" max="13" width="10.5703125" style="14" bestFit="1" customWidth="1"/>
    <col min="14" max="15" width="10.5703125" style="14" customWidth="1"/>
    <col min="16" max="16" width="9" style="13" customWidth="1"/>
    <col min="17" max="16384" width="9.140625" style="13"/>
  </cols>
  <sheetData>
    <row r="1" spans="1:38" ht="20.100000000000001" hidden="1" customHeight="1" x14ac:dyDescent="0.2"/>
    <row r="2" spans="1:38" ht="20.100000000000001" customHeight="1" x14ac:dyDescent="0.3">
      <c r="M2" s="326"/>
      <c r="N2" s="326"/>
      <c r="O2" s="232"/>
    </row>
    <row r="3" spans="1:38" ht="20.100000000000001" customHeight="1" x14ac:dyDescent="0.3">
      <c r="A3" s="189"/>
      <c r="B3" s="213"/>
      <c r="C3" s="191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4" t="s">
        <v>180</v>
      </c>
      <c r="O3" s="195"/>
    </row>
    <row r="4" spans="1:38" ht="20.100000000000001" customHeight="1" x14ac:dyDescent="0.3">
      <c r="A4" s="198"/>
      <c r="B4" s="198"/>
      <c r="C4" s="198"/>
      <c r="D4" s="198"/>
      <c r="E4" s="339" t="s">
        <v>174</v>
      </c>
      <c r="F4" s="339"/>
      <c r="G4" s="198"/>
      <c r="H4" s="198"/>
      <c r="I4" s="198"/>
      <c r="J4" s="198"/>
      <c r="K4" s="198"/>
      <c r="L4" s="193"/>
      <c r="M4" s="95"/>
      <c r="N4" s="193"/>
      <c r="O4" s="193"/>
      <c r="P4" s="51"/>
    </row>
    <row r="5" spans="1:38" ht="20.100000000000001" customHeight="1" x14ac:dyDescent="0.2">
      <c r="A5" s="327" t="s">
        <v>176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51"/>
    </row>
    <row r="6" spans="1:38" ht="33" customHeight="1" x14ac:dyDescent="0.2">
      <c r="A6" s="330" t="s">
        <v>190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</row>
    <row r="7" spans="1:38" s="15" customFormat="1" ht="22.5" customHeight="1" x14ac:dyDescent="0.2">
      <c r="A7" s="333" t="s">
        <v>0</v>
      </c>
      <c r="B7" s="333" t="s">
        <v>1</v>
      </c>
      <c r="C7" s="333" t="s">
        <v>2</v>
      </c>
      <c r="D7" s="333" t="s">
        <v>169</v>
      </c>
      <c r="E7" s="333"/>
      <c r="F7" s="333"/>
      <c r="G7" s="333"/>
      <c r="H7" s="333"/>
      <c r="I7" s="333"/>
      <c r="J7" s="333"/>
      <c r="K7" s="333"/>
      <c r="L7" s="333"/>
      <c r="M7" s="333" t="s">
        <v>184</v>
      </c>
      <c r="N7" s="333"/>
      <c r="O7" s="333"/>
      <c r="Q7" s="30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</row>
    <row r="8" spans="1:38" s="15" customFormat="1" ht="73.5" customHeight="1" x14ac:dyDescent="0.2">
      <c r="A8" s="333"/>
      <c r="B8" s="333"/>
      <c r="C8" s="333"/>
      <c r="D8" s="58" t="s">
        <v>3</v>
      </c>
      <c r="E8" s="58" t="s">
        <v>4</v>
      </c>
      <c r="F8" s="58" t="s">
        <v>5</v>
      </c>
      <c r="G8" s="58" t="s">
        <v>6</v>
      </c>
      <c r="H8" s="58" t="s">
        <v>7</v>
      </c>
      <c r="I8" s="58" t="s">
        <v>8</v>
      </c>
      <c r="J8" s="58" t="s">
        <v>9</v>
      </c>
      <c r="K8" s="58" t="s">
        <v>10</v>
      </c>
      <c r="L8" s="58" t="s">
        <v>11</v>
      </c>
      <c r="M8" s="58" t="s">
        <v>12</v>
      </c>
      <c r="N8" s="58" t="s">
        <v>13</v>
      </c>
      <c r="O8" s="58" t="s">
        <v>14</v>
      </c>
      <c r="Q8" s="30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</row>
    <row r="9" spans="1:38" ht="18.75" customHeight="1" x14ac:dyDescent="0.2">
      <c r="A9" s="185" t="s">
        <v>15</v>
      </c>
      <c r="B9" s="59" t="s">
        <v>171</v>
      </c>
      <c r="C9" s="185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22"/>
      <c r="Q9" s="22"/>
    </row>
    <row r="10" spans="1:38" s="20" customFormat="1" ht="18.75" customHeight="1" x14ac:dyDescent="0.3">
      <c r="A10" s="108" t="s">
        <v>16</v>
      </c>
      <c r="B10" s="89" t="s">
        <v>118</v>
      </c>
      <c r="C10" s="199">
        <v>3860.3548000000001</v>
      </c>
      <c r="D10" s="199">
        <v>255.56849999999997</v>
      </c>
      <c r="E10" s="199">
        <v>233.19200000000001</v>
      </c>
      <c r="F10" s="199">
        <v>214.56099999999998</v>
      </c>
      <c r="G10" s="199">
        <v>244.874</v>
      </c>
      <c r="H10" s="199">
        <v>231.83000000000004</v>
      </c>
      <c r="I10" s="199">
        <v>220.85079999999999</v>
      </c>
      <c r="J10" s="199">
        <v>285.21600000000001</v>
      </c>
      <c r="K10" s="199">
        <v>420.892</v>
      </c>
      <c r="L10" s="199">
        <v>467.39449999999999</v>
      </c>
      <c r="M10" s="199">
        <v>484.82100000000003</v>
      </c>
      <c r="N10" s="199">
        <v>437.96699999999998</v>
      </c>
      <c r="O10" s="199">
        <v>363.18799999999999</v>
      </c>
      <c r="P10" s="115"/>
      <c r="Q10" s="116"/>
    </row>
    <row r="11" spans="1:38" ht="18.75" customHeight="1" x14ac:dyDescent="0.3">
      <c r="A11" s="187" t="s">
        <v>34</v>
      </c>
      <c r="B11" s="88" t="s">
        <v>76</v>
      </c>
      <c r="C11" s="199">
        <v>2852.915</v>
      </c>
      <c r="D11" s="200">
        <v>193.80699999999999</v>
      </c>
      <c r="E11" s="200">
        <v>174.596</v>
      </c>
      <c r="F11" s="200">
        <v>158.173</v>
      </c>
      <c r="G11" s="200">
        <v>185.244</v>
      </c>
      <c r="H11" s="200">
        <v>171.69900000000001</v>
      </c>
      <c r="I11" s="200">
        <v>160.988</v>
      </c>
      <c r="J11" s="200">
        <v>203.983</v>
      </c>
      <c r="K11" s="200">
        <v>310.815</v>
      </c>
      <c r="L11" s="200">
        <v>346.61</v>
      </c>
      <c r="M11" s="200">
        <v>360</v>
      </c>
      <c r="N11" s="200">
        <v>322</v>
      </c>
      <c r="O11" s="200">
        <v>265</v>
      </c>
      <c r="P11" s="23"/>
      <c r="Q11" s="22"/>
    </row>
    <row r="12" spans="1:38" ht="18.75" customHeight="1" x14ac:dyDescent="0.3">
      <c r="A12" s="187" t="s">
        <v>35</v>
      </c>
      <c r="B12" s="88" t="s">
        <v>59</v>
      </c>
      <c r="C12" s="199">
        <v>652.04300000000012</v>
      </c>
      <c r="D12" s="200">
        <v>45.158000000000001</v>
      </c>
      <c r="E12" s="200">
        <v>43.255000000000003</v>
      </c>
      <c r="F12" s="200">
        <v>42.094000000000001</v>
      </c>
      <c r="G12" s="200">
        <v>44.393999999999998</v>
      </c>
      <c r="H12" s="200">
        <v>44.561999999999998</v>
      </c>
      <c r="I12" s="200">
        <v>45.143000000000001</v>
      </c>
      <c r="J12" s="200">
        <v>56.994</v>
      </c>
      <c r="K12" s="200">
        <v>66.224999999999994</v>
      </c>
      <c r="L12" s="200">
        <v>71.959000000000003</v>
      </c>
      <c r="M12" s="200">
        <v>69.952000000000012</v>
      </c>
      <c r="N12" s="200">
        <v>67.347000000000008</v>
      </c>
      <c r="O12" s="200">
        <v>54.96</v>
      </c>
      <c r="P12" s="40"/>
      <c r="Q12" s="22"/>
    </row>
    <row r="13" spans="1:38" ht="18.75" customHeight="1" x14ac:dyDescent="0.3">
      <c r="A13" s="187" t="s">
        <v>36</v>
      </c>
      <c r="B13" s="88" t="s">
        <v>77</v>
      </c>
      <c r="C13" s="199">
        <v>77.804000000000002</v>
      </c>
      <c r="D13" s="227">
        <f>C13*6.73/100</f>
        <v>5.2362092000000011</v>
      </c>
      <c r="E13" s="227">
        <f>C13*6.2/100</f>
        <v>4.8238480000000008</v>
      </c>
      <c r="F13" s="227">
        <f>C13*6.2/100</f>
        <v>4.8238480000000008</v>
      </c>
      <c r="G13" s="227">
        <f>C13*6.73/100</f>
        <v>5.2362092000000011</v>
      </c>
      <c r="H13" s="227">
        <f>C13*6.47/100</f>
        <v>5.0339188000000004</v>
      </c>
      <c r="I13" s="227">
        <f>C13*5.6/100</f>
        <v>4.357024</v>
      </c>
      <c r="J13" s="227">
        <f>C13*7.09/100</f>
        <v>5.5163035999999996</v>
      </c>
      <c r="K13" s="227">
        <f>C13*10.34/100</f>
        <v>8.0449336000000002</v>
      </c>
      <c r="L13" s="227">
        <f>C13*11.88/100</f>
        <v>9.2431152000000001</v>
      </c>
      <c r="M13" s="227">
        <f>C13*12.55/100</f>
        <v>9.7644020000000005</v>
      </c>
      <c r="N13" s="227">
        <f>C13*10.86/100</f>
        <v>8.4495144</v>
      </c>
      <c r="O13" s="227">
        <f>C13*9.35/100</f>
        <v>7.2746740000000001</v>
      </c>
      <c r="P13" s="40"/>
    </row>
    <row r="14" spans="1:38" ht="18.75" customHeight="1" x14ac:dyDescent="0.3">
      <c r="A14" s="187" t="s">
        <v>37</v>
      </c>
      <c r="B14" s="88" t="s">
        <v>79</v>
      </c>
      <c r="C14" s="199">
        <v>0.38680000000000003</v>
      </c>
      <c r="D14" s="200">
        <v>3.0499999999999999E-2</v>
      </c>
      <c r="E14" s="200">
        <v>2.3E-2</v>
      </c>
      <c r="F14" s="200">
        <v>2.1999999999999999E-2</v>
      </c>
      <c r="G14" s="200">
        <v>0.03</v>
      </c>
      <c r="H14" s="200">
        <v>0.02</v>
      </c>
      <c r="I14" s="200">
        <v>1.6799999999999999E-2</v>
      </c>
      <c r="J14" s="200">
        <v>3.4000000000000002E-2</v>
      </c>
      <c r="K14" s="200">
        <v>0.04</v>
      </c>
      <c r="L14" s="200">
        <v>4.65E-2</v>
      </c>
      <c r="M14" s="200">
        <v>4.7E-2</v>
      </c>
      <c r="N14" s="200">
        <v>4.2000000000000003E-2</v>
      </c>
      <c r="O14" s="200">
        <v>3.5000000000000003E-2</v>
      </c>
      <c r="P14" s="40"/>
    </row>
    <row r="15" spans="1:38" ht="18.75" customHeight="1" x14ac:dyDescent="0.3">
      <c r="A15" s="187" t="s">
        <v>39</v>
      </c>
      <c r="B15" s="90" t="s">
        <v>80</v>
      </c>
      <c r="C15" s="199">
        <v>262.70999999999998</v>
      </c>
      <c r="D15" s="200">
        <v>11.073</v>
      </c>
      <c r="E15" s="200">
        <v>10.818</v>
      </c>
      <c r="F15" s="200">
        <v>10.272</v>
      </c>
      <c r="G15" s="200">
        <v>11.206</v>
      </c>
      <c r="H15" s="200">
        <v>11.048999999999999</v>
      </c>
      <c r="I15" s="200">
        <v>10.702999999999999</v>
      </c>
      <c r="J15" s="200">
        <v>16.405000000000001</v>
      </c>
      <c r="K15" s="200">
        <v>32.811999999999998</v>
      </c>
      <c r="L15" s="200">
        <v>35.779000000000003</v>
      </c>
      <c r="M15" s="200">
        <v>41.822000000000003</v>
      </c>
      <c r="N15" s="200">
        <v>37.578000000000003</v>
      </c>
      <c r="O15" s="200">
        <v>33.192999999999998</v>
      </c>
      <c r="P15" s="40"/>
    </row>
    <row r="16" spans="1:38" ht="18.75" customHeight="1" x14ac:dyDescent="0.3">
      <c r="A16" s="187" t="s">
        <v>17</v>
      </c>
      <c r="B16" s="89" t="s">
        <v>117</v>
      </c>
      <c r="C16" s="201"/>
      <c r="D16" s="201">
        <v>498.15496031746039</v>
      </c>
      <c r="E16" s="201">
        <v>439.8894009216591</v>
      </c>
      <c r="F16" s="201">
        <v>418.17738095238093</v>
      </c>
      <c r="G16" s="201">
        <v>462.3713517665131</v>
      </c>
      <c r="H16" s="201">
        <v>437.14688940092174</v>
      </c>
      <c r="I16" s="201">
        <v>430.41091269841274</v>
      </c>
      <c r="J16" s="201">
        <v>506.17433158965423</v>
      </c>
      <c r="K16" s="201">
        <v>646.02455808080811</v>
      </c>
      <c r="L16" s="201">
        <v>709.51578399868174</v>
      </c>
      <c r="M16" s="201">
        <v>720.39058830799661</v>
      </c>
      <c r="N16" s="201">
        <v>710.08468754128694</v>
      </c>
      <c r="O16" s="201">
        <v>591.19062302340296</v>
      </c>
      <c r="P16" s="22"/>
    </row>
    <row r="17" spans="1:16" ht="18.75" customHeight="1" x14ac:dyDescent="0.3">
      <c r="A17" s="186" t="s">
        <v>60</v>
      </c>
      <c r="B17" s="61" t="s">
        <v>82</v>
      </c>
      <c r="C17" s="200"/>
      <c r="D17" s="202">
        <v>384.53769841269843</v>
      </c>
      <c r="E17" s="202">
        <v>335.24577572964677</v>
      </c>
      <c r="F17" s="202">
        <v>313.83531746031747</v>
      </c>
      <c r="G17" s="202">
        <v>355.69124423963137</v>
      </c>
      <c r="H17" s="202">
        <v>329.68317972350235</v>
      </c>
      <c r="I17" s="202">
        <v>319.42063492063494</v>
      </c>
      <c r="J17" s="202">
        <v>370.50094449288002</v>
      </c>
      <c r="K17" s="202">
        <v>479.65277777777777</v>
      </c>
      <c r="L17" s="202">
        <v>535.48696082066499</v>
      </c>
      <c r="M17" s="202">
        <v>537.63440860215053</v>
      </c>
      <c r="N17" s="202">
        <v>531.77434271370066</v>
      </c>
      <c r="O17" s="202">
        <v>445.22849462365588</v>
      </c>
    </row>
    <row r="18" spans="1:16" ht="18.75" customHeight="1" x14ac:dyDescent="0.3">
      <c r="A18" s="186" t="s">
        <v>61</v>
      </c>
      <c r="B18" s="61" t="s">
        <v>83</v>
      </c>
      <c r="C18" s="200"/>
      <c r="D18" s="202">
        <v>89.599206349206369</v>
      </c>
      <c r="E18" s="202">
        <v>83.054915514592949</v>
      </c>
      <c r="F18" s="202">
        <v>83.51984126984128</v>
      </c>
      <c r="G18" s="202">
        <v>85.241935483870961</v>
      </c>
      <c r="H18" s="202">
        <v>85.56451612903227</v>
      </c>
      <c r="I18" s="202">
        <v>89.569444444444443</v>
      </c>
      <c r="J18" s="202">
        <v>102.13978494623656</v>
      </c>
      <c r="K18" s="202">
        <v>104.5217803030303</v>
      </c>
      <c r="L18" s="202">
        <v>107.46565113500597</v>
      </c>
      <c r="M18" s="202">
        <v>108.07069583487826</v>
      </c>
      <c r="N18" s="202">
        <v>107.51436781609198</v>
      </c>
      <c r="O18" s="202">
        <v>86.907020872865289</v>
      </c>
    </row>
    <row r="19" spans="1:16" ht="18.75" customHeight="1" x14ac:dyDescent="0.3">
      <c r="A19" s="186" t="s">
        <v>62</v>
      </c>
      <c r="B19" s="61" t="s">
        <v>78</v>
      </c>
      <c r="C19" s="200"/>
      <c r="D19" s="202">
        <v>7.6388888888888884</v>
      </c>
      <c r="E19" s="202">
        <v>6.0483870967741931</v>
      </c>
      <c r="F19" s="202">
        <v>5.5555555555555554</v>
      </c>
      <c r="G19" s="202">
        <v>5.3763440860215059</v>
      </c>
      <c r="H19" s="202">
        <v>6.0483870967741931</v>
      </c>
      <c r="I19" s="202">
        <v>5.5555555555555554</v>
      </c>
      <c r="J19" s="202">
        <v>10.483870967741934</v>
      </c>
      <c r="K19" s="202">
        <v>15.277777777777777</v>
      </c>
      <c r="L19" s="202">
        <v>17.473118279569892</v>
      </c>
      <c r="M19" s="202">
        <v>17.473118279569892</v>
      </c>
      <c r="N19" s="202">
        <v>15.804597701149428</v>
      </c>
      <c r="O19" s="202">
        <v>13.440860215053764</v>
      </c>
    </row>
    <row r="20" spans="1:16" ht="18.75" customHeight="1" x14ac:dyDescent="0.3">
      <c r="A20" s="186" t="s">
        <v>63</v>
      </c>
      <c r="B20" s="61" t="s">
        <v>164</v>
      </c>
      <c r="C20" s="200"/>
      <c r="D20" s="202">
        <v>1</v>
      </c>
      <c r="E20" s="202">
        <v>1</v>
      </c>
      <c r="F20" s="202">
        <v>1</v>
      </c>
      <c r="G20" s="202">
        <v>1</v>
      </c>
      <c r="H20" s="202">
        <v>1</v>
      </c>
      <c r="I20" s="202">
        <v>1</v>
      </c>
      <c r="J20" s="202">
        <v>1</v>
      </c>
      <c r="K20" s="202">
        <v>1</v>
      </c>
      <c r="L20" s="202">
        <v>1</v>
      </c>
      <c r="M20" s="202">
        <v>1</v>
      </c>
      <c r="N20" s="202">
        <v>1</v>
      </c>
      <c r="O20" s="202">
        <v>1</v>
      </c>
    </row>
    <row r="21" spans="1:16" ht="18.75" customHeight="1" x14ac:dyDescent="0.3">
      <c r="A21" s="186" t="s">
        <v>165</v>
      </c>
      <c r="B21" s="61" t="s">
        <v>168</v>
      </c>
      <c r="C21" s="200"/>
      <c r="D21" s="202">
        <v>15.379166666666668</v>
      </c>
      <c r="E21" s="202">
        <v>14.54032258064516</v>
      </c>
      <c r="F21" s="202">
        <v>14.266666666666667</v>
      </c>
      <c r="G21" s="202">
        <v>15.061827956989246</v>
      </c>
      <c r="H21" s="202">
        <v>14.850806451612902</v>
      </c>
      <c r="I21" s="202">
        <v>14.865277777777777</v>
      </c>
      <c r="J21" s="202">
        <v>22.049731182795703</v>
      </c>
      <c r="K21" s="202">
        <v>45.572222222222223</v>
      </c>
      <c r="L21" s="202">
        <v>48.090053763440864</v>
      </c>
      <c r="M21" s="202">
        <v>56.212365591397855</v>
      </c>
      <c r="N21" s="202">
        <v>53.991379310344833</v>
      </c>
      <c r="O21" s="202">
        <v>44.614247311827953</v>
      </c>
    </row>
    <row r="22" spans="1:16" ht="18.75" customHeight="1" outlineLevel="1" x14ac:dyDescent="0.3">
      <c r="A22" s="186"/>
      <c r="B22" s="61"/>
      <c r="C22" s="200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</row>
    <row r="23" spans="1:16" ht="18.75" customHeight="1" x14ac:dyDescent="0.3">
      <c r="A23" s="108" t="s">
        <v>18</v>
      </c>
      <c r="B23" s="89" t="s">
        <v>112</v>
      </c>
      <c r="C23" s="205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22"/>
    </row>
    <row r="24" spans="1:16" ht="18.75" customHeight="1" x14ac:dyDescent="0.3">
      <c r="A24" s="187" t="s">
        <v>19</v>
      </c>
      <c r="B24" s="90" t="s">
        <v>114</v>
      </c>
      <c r="C24" s="249">
        <f t="shared" ref="C24:J24" si="0">C25+C26+C27+C28+C29+C30</f>
        <v>109</v>
      </c>
      <c r="D24" s="110">
        <f t="shared" si="0"/>
        <v>0</v>
      </c>
      <c r="E24" s="289">
        <f t="shared" si="0"/>
        <v>8</v>
      </c>
      <c r="F24" s="289">
        <f t="shared" si="0"/>
        <v>12</v>
      </c>
      <c r="G24" s="289">
        <f t="shared" si="0"/>
        <v>19</v>
      </c>
      <c r="H24" s="289">
        <f t="shared" si="0"/>
        <v>65</v>
      </c>
      <c r="I24" s="289">
        <f t="shared" si="0"/>
        <v>4</v>
      </c>
      <c r="J24" s="289">
        <f t="shared" si="0"/>
        <v>1</v>
      </c>
      <c r="K24" s="110"/>
      <c r="L24" s="110"/>
      <c r="M24" s="110"/>
      <c r="N24" s="110"/>
      <c r="O24" s="110"/>
    </row>
    <row r="25" spans="1:16" ht="38.25" customHeight="1" x14ac:dyDescent="0.3">
      <c r="A25" s="187" t="s">
        <v>49</v>
      </c>
      <c r="B25" s="61" t="s">
        <v>85</v>
      </c>
      <c r="C25" s="249">
        <f t="shared" ref="C25:C30" si="1">D25+E25+F25+G25+H25+I25+J25+K25+L25+M25+N25+O25</f>
        <v>1</v>
      </c>
      <c r="D25" s="290"/>
      <c r="E25" s="290"/>
      <c r="F25" s="290"/>
      <c r="G25" s="290"/>
      <c r="H25" s="290"/>
      <c r="I25" s="290"/>
      <c r="J25" s="290">
        <v>1</v>
      </c>
      <c r="K25" s="290"/>
      <c r="L25" s="290"/>
      <c r="M25" s="290"/>
      <c r="N25" s="290"/>
      <c r="O25" s="290"/>
      <c r="P25" s="22"/>
    </row>
    <row r="26" spans="1:16" ht="18.75" customHeight="1" x14ac:dyDescent="0.3">
      <c r="A26" s="187" t="s">
        <v>50</v>
      </c>
      <c r="B26" s="90" t="s">
        <v>149</v>
      </c>
      <c r="C26" s="249">
        <f t="shared" si="1"/>
        <v>42</v>
      </c>
      <c r="D26" s="290"/>
      <c r="E26" s="290"/>
      <c r="F26" s="290"/>
      <c r="G26" s="290"/>
      <c r="H26" s="290">
        <v>42</v>
      </c>
      <c r="I26" s="290"/>
      <c r="J26" s="290"/>
      <c r="K26" s="290"/>
      <c r="L26" s="290"/>
      <c r="M26" s="290"/>
      <c r="N26" s="290"/>
      <c r="O26" s="290"/>
      <c r="P26" s="22"/>
    </row>
    <row r="27" spans="1:16" ht="18.75" customHeight="1" x14ac:dyDescent="0.3">
      <c r="A27" s="341" t="s">
        <v>51</v>
      </c>
      <c r="B27" s="247" t="s">
        <v>119</v>
      </c>
      <c r="C27" s="249">
        <f t="shared" si="1"/>
        <v>0</v>
      </c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2"/>
    </row>
    <row r="28" spans="1:16" ht="18.75" customHeight="1" x14ac:dyDescent="0.3">
      <c r="A28" s="341"/>
      <c r="B28" s="251" t="s">
        <v>45</v>
      </c>
      <c r="C28" s="249">
        <f t="shared" si="1"/>
        <v>0</v>
      </c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2"/>
    </row>
    <row r="29" spans="1:16" ht="18.75" customHeight="1" x14ac:dyDescent="0.3">
      <c r="A29" s="341"/>
      <c r="B29" s="251" t="s">
        <v>46</v>
      </c>
      <c r="C29" s="249">
        <f t="shared" si="1"/>
        <v>0</v>
      </c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2"/>
    </row>
    <row r="30" spans="1:16" s="86" customFormat="1" ht="18.75" customHeight="1" outlineLevel="1" x14ac:dyDescent="0.3">
      <c r="A30" s="188" t="s">
        <v>52</v>
      </c>
      <c r="B30" s="291" t="s">
        <v>120</v>
      </c>
      <c r="C30" s="249">
        <f t="shared" si="1"/>
        <v>66</v>
      </c>
      <c r="D30" s="289"/>
      <c r="E30" s="289">
        <v>8</v>
      </c>
      <c r="F30" s="289">
        <v>12</v>
      </c>
      <c r="G30" s="289">
        <v>19</v>
      </c>
      <c r="H30" s="289">
        <v>23</v>
      </c>
      <c r="I30" s="289">
        <v>4</v>
      </c>
      <c r="J30" s="289"/>
      <c r="K30" s="289"/>
      <c r="L30" s="289"/>
      <c r="M30" s="289"/>
      <c r="N30" s="289"/>
      <c r="O30" s="289"/>
      <c r="P30" s="93"/>
    </row>
    <row r="31" spans="1:16" s="6" customFormat="1" ht="18.75" customHeight="1" x14ac:dyDescent="0.3">
      <c r="A31" s="108" t="s">
        <v>20</v>
      </c>
      <c r="B31" s="292" t="s">
        <v>153</v>
      </c>
      <c r="C31" s="109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36"/>
    </row>
    <row r="32" spans="1:16" ht="18.75" customHeight="1" x14ac:dyDescent="0.3">
      <c r="A32" s="341" t="s">
        <v>21</v>
      </c>
      <c r="B32" s="247" t="s">
        <v>89</v>
      </c>
      <c r="C32" s="109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2"/>
    </row>
    <row r="33" spans="1:16" s="158" customFormat="1" ht="18.75" customHeight="1" x14ac:dyDescent="0.3">
      <c r="A33" s="341"/>
      <c r="B33" s="251" t="s">
        <v>139</v>
      </c>
      <c r="C33" s="109">
        <f t="shared" ref="C33:C52" si="2">D33+E33+F33+G33+H33+I33+J33+K33+L33+M33+N33+O33</f>
        <v>126</v>
      </c>
      <c r="D33" s="264"/>
      <c r="E33" s="264"/>
      <c r="F33" s="264"/>
      <c r="G33" s="264">
        <v>6</v>
      </c>
      <c r="H33" s="264">
        <v>11</v>
      </c>
      <c r="I33" s="264">
        <v>27.7</v>
      </c>
      <c r="J33" s="264">
        <v>29.7</v>
      </c>
      <c r="K33" s="264">
        <v>30.8</v>
      </c>
      <c r="L33" s="264">
        <v>20.8</v>
      </c>
      <c r="M33" s="227"/>
      <c r="N33" s="264"/>
      <c r="O33" s="264"/>
      <c r="P33" s="157"/>
    </row>
    <row r="34" spans="1:16" s="17" customFormat="1" ht="18.75" customHeight="1" x14ac:dyDescent="0.3">
      <c r="A34" s="341" t="s">
        <v>58</v>
      </c>
      <c r="B34" s="247" t="s">
        <v>144</v>
      </c>
      <c r="C34" s="109"/>
      <c r="D34" s="264"/>
      <c r="E34" s="264"/>
      <c r="F34" s="264"/>
      <c r="G34" s="264"/>
      <c r="H34" s="264"/>
      <c r="I34" s="264"/>
      <c r="J34" s="264"/>
      <c r="K34" s="287"/>
      <c r="L34" s="287"/>
      <c r="M34" s="287"/>
      <c r="N34" s="287"/>
      <c r="O34" s="287"/>
      <c r="P34" s="138"/>
    </row>
    <row r="35" spans="1:16" ht="18.75" customHeight="1" x14ac:dyDescent="0.3">
      <c r="A35" s="341"/>
      <c r="B35" s="251" t="s">
        <v>139</v>
      </c>
      <c r="C35" s="109">
        <f t="shared" si="2"/>
        <v>0.18099999999999999</v>
      </c>
      <c r="D35" s="264"/>
      <c r="E35" s="264"/>
      <c r="F35" s="264"/>
      <c r="G35" s="264"/>
      <c r="H35" s="264">
        <v>3.7999999999999999E-2</v>
      </c>
      <c r="I35" s="264">
        <v>0.04</v>
      </c>
      <c r="J35" s="264">
        <v>5.2999999999999999E-2</v>
      </c>
      <c r="K35" s="264">
        <v>0.05</v>
      </c>
      <c r="L35" s="264"/>
      <c r="M35" s="264"/>
      <c r="N35" s="264"/>
      <c r="O35" s="264"/>
      <c r="P35" s="22"/>
    </row>
    <row r="36" spans="1:16" ht="18.75" customHeight="1" x14ac:dyDescent="0.3">
      <c r="A36" s="341" t="s">
        <v>24</v>
      </c>
      <c r="B36" s="147" t="s">
        <v>97</v>
      </c>
      <c r="C36" s="109"/>
      <c r="D36" s="287"/>
      <c r="E36" s="287"/>
      <c r="F36" s="287"/>
      <c r="G36" s="287"/>
      <c r="H36" s="287"/>
      <c r="I36" s="287"/>
      <c r="J36" s="287"/>
      <c r="K36" s="287"/>
      <c r="L36" s="287"/>
      <c r="M36" s="287"/>
      <c r="N36" s="287"/>
      <c r="O36" s="287"/>
      <c r="P36" s="22"/>
    </row>
    <row r="37" spans="1:16" s="158" customFormat="1" ht="18.75" customHeight="1" x14ac:dyDescent="0.3">
      <c r="A37" s="341"/>
      <c r="B37" s="251" t="s">
        <v>139</v>
      </c>
      <c r="C37" s="109">
        <f t="shared" si="2"/>
        <v>2.9000000000000001E-2</v>
      </c>
      <c r="D37" s="254"/>
      <c r="E37" s="254"/>
      <c r="F37" s="254"/>
      <c r="G37" s="254"/>
      <c r="H37" s="254"/>
      <c r="I37" s="254">
        <v>2.9000000000000001E-2</v>
      </c>
      <c r="J37" s="254"/>
      <c r="K37" s="254"/>
      <c r="L37" s="254"/>
      <c r="M37" s="264"/>
      <c r="N37" s="264"/>
      <c r="O37" s="264"/>
      <c r="P37" s="157"/>
    </row>
    <row r="38" spans="1:16" ht="18.75" customHeight="1" x14ac:dyDescent="0.3">
      <c r="A38" s="341" t="s">
        <v>25</v>
      </c>
      <c r="B38" s="90" t="s">
        <v>103</v>
      </c>
      <c r="C38" s="109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2"/>
    </row>
    <row r="39" spans="1:16" ht="18.75" customHeight="1" x14ac:dyDescent="0.3">
      <c r="A39" s="341"/>
      <c r="B39" s="251" t="s">
        <v>139</v>
      </c>
      <c r="C39" s="109">
        <f t="shared" si="2"/>
        <v>0.24</v>
      </c>
      <c r="D39" s="254"/>
      <c r="E39" s="254"/>
      <c r="F39" s="254"/>
      <c r="G39" s="254"/>
      <c r="H39" s="254"/>
      <c r="I39" s="254"/>
      <c r="J39" s="254">
        <v>4.7E-2</v>
      </c>
      <c r="K39" s="254">
        <v>4.8000000000000001E-2</v>
      </c>
      <c r="L39" s="257">
        <v>4.9000000000000002E-2</v>
      </c>
      <c r="M39" s="257">
        <v>4.9000000000000002E-2</v>
      </c>
      <c r="N39" s="257">
        <v>4.7E-2</v>
      </c>
      <c r="O39" s="257"/>
      <c r="P39" s="22"/>
    </row>
    <row r="40" spans="1:16" ht="18.75" customHeight="1" x14ac:dyDescent="0.3">
      <c r="A40" s="341" t="s">
        <v>26</v>
      </c>
      <c r="B40" s="90" t="s">
        <v>106</v>
      </c>
      <c r="C40" s="109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2"/>
    </row>
    <row r="41" spans="1:16" s="5" customFormat="1" ht="18.75" customHeight="1" x14ac:dyDescent="0.3">
      <c r="A41" s="341"/>
      <c r="B41" s="251" t="s">
        <v>139</v>
      </c>
      <c r="C41" s="109">
        <f t="shared" si="2"/>
        <v>0.315</v>
      </c>
      <c r="D41" s="254"/>
      <c r="E41" s="254"/>
      <c r="F41" s="254"/>
      <c r="G41" s="254"/>
      <c r="H41" s="254"/>
      <c r="I41" s="254">
        <v>5.1999999999999998E-2</v>
      </c>
      <c r="J41" s="254">
        <v>6.4000000000000001E-2</v>
      </c>
      <c r="K41" s="254">
        <v>6.4000000000000001E-2</v>
      </c>
      <c r="L41" s="257">
        <v>6.4000000000000001E-2</v>
      </c>
      <c r="M41" s="257">
        <v>3.5000000000000003E-2</v>
      </c>
      <c r="N41" s="257">
        <v>3.5999999999999997E-2</v>
      </c>
      <c r="O41" s="254"/>
      <c r="P41" s="159"/>
    </row>
    <row r="42" spans="1:16" ht="36.75" customHeight="1" x14ac:dyDescent="0.3">
      <c r="A42" s="341" t="s">
        <v>33</v>
      </c>
      <c r="B42" s="60" t="s">
        <v>132</v>
      </c>
      <c r="C42" s="109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2"/>
    </row>
    <row r="43" spans="1:16" ht="18.75" customHeight="1" x14ac:dyDescent="0.3">
      <c r="A43" s="341"/>
      <c r="B43" s="251" t="s">
        <v>139</v>
      </c>
      <c r="C43" s="109">
        <f t="shared" si="2"/>
        <v>2.6839999999999997</v>
      </c>
      <c r="D43" s="254"/>
      <c r="E43" s="254"/>
      <c r="F43" s="254"/>
      <c r="G43" s="254"/>
      <c r="H43" s="254"/>
      <c r="I43" s="254"/>
      <c r="J43" s="254"/>
      <c r="K43" s="254">
        <v>0.42899999999999999</v>
      </c>
      <c r="L43" s="254">
        <v>0.59</v>
      </c>
      <c r="M43" s="254">
        <v>0.67100000000000004</v>
      </c>
      <c r="N43" s="254">
        <v>0.59</v>
      </c>
      <c r="O43" s="254">
        <v>0.40400000000000003</v>
      </c>
      <c r="P43" s="22"/>
    </row>
    <row r="44" spans="1:16" ht="18.75" customHeight="1" x14ac:dyDescent="0.3">
      <c r="A44" s="341" t="s">
        <v>27</v>
      </c>
      <c r="B44" s="61" t="s">
        <v>110</v>
      </c>
      <c r="C44" s="109"/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81"/>
      <c r="O44" s="281"/>
      <c r="P44" s="22"/>
    </row>
    <row r="45" spans="1:16" ht="18.75" customHeight="1" x14ac:dyDescent="0.3">
      <c r="A45" s="341"/>
      <c r="B45" s="251" t="s">
        <v>139</v>
      </c>
      <c r="C45" s="109">
        <f t="shared" si="2"/>
        <v>4.8000000000000001E-2</v>
      </c>
      <c r="D45" s="254"/>
      <c r="E45" s="254"/>
      <c r="F45" s="254"/>
      <c r="G45" s="254"/>
      <c r="H45" s="257"/>
      <c r="I45" s="257">
        <v>4.8000000000000001E-2</v>
      </c>
      <c r="J45" s="254"/>
      <c r="K45" s="254"/>
      <c r="L45" s="254"/>
      <c r="M45" s="254"/>
      <c r="N45" s="254"/>
      <c r="O45" s="254"/>
      <c r="P45" s="22"/>
    </row>
    <row r="46" spans="1:16" ht="18.75" customHeight="1" x14ac:dyDescent="0.3">
      <c r="A46" s="341" t="s">
        <v>28</v>
      </c>
      <c r="B46" s="90" t="s">
        <v>111</v>
      </c>
      <c r="C46" s="109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1"/>
      <c r="O46" s="281"/>
      <c r="P46" s="22"/>
    </row>
    <row r="47" spans="1:16" ht="18.75" customHeight="1" x14ac:dyDescent="0.3">
      <c r="A47" s="341"/>
      <c r="B47" s="251" t="s">
        <v>139</v>
      </c>
      <c r="C47" s="109">
        <f t="shared" si="2"/>
        <v>0.30729999999999996</v>
      </c>
      <c r="D47" s="254"/>
      <c r="E47" s="254"/>
      <c r="F47" s="254"/>
      <c r="G47" s="254"/>
      <c r="H47" s="254"/>
      <c r="I47" s="254">
        <v>0.08</v>
      </c>
      <c r="J47" s="257">
        <v>0.15</v>
      </c>
      <c r="K47" s="257">
        <v>7.7299999999999994E-2</v>
      </c>
      <c r="L47" s="258"/>
      <c r="M47" s="254"/>
      <c r="N47" s="254"/>
      <c r="O47" s="254"/>
      <c r="P47" s="22"/>
    </row>
    <row r="48" spans="1:16" ht="38.25" customHeight="1" x14ac:dyDescent="0.3">
      <c r="A48" s="331" t="s">
        <v>29</v>
      </c>
      <c r="B48" s="61" t="s">
        <v>193</v>
      </c>
      <c r="C48" s="109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2"/>
    </row>
    <row r="49" spans="1:16" ht="18.75" customHeight="1" x14ac:dyDescent="0.3">
      <c r="A49" s="347"/>
      <c r="B49" s="251" t="s">
        <v>139</v>
      </c>
      <c r="C49" s="109">
        <f t="shared" si="2"/>
        <v>4</v>
      </c>
      <c r="D49" s="254"/>
      <c r="E49" s="254"/>
      <c r="F49" s="254"/>
      <c r="G49" s="254"/>
      <c r="H49" s="254"/>
      <c r="I49" s="254"/>
      <c r="J49" s="254">
        <v>1</v>
      </c>
      <c r="K49" s="254">
        <v>1</v>
      </c>
      <c r="L49" s="254">
        <v>1</v>
      </c>
      <c r="M49" s="254">
        <v>1</v>
      </c>
      <c r="N49" s="254"/>
      <c r="O49" s="254"/>
      <c r="P49" s="22"/>
    </row>
    <row r="50" spans="1:16" s="161" customFormat="1" ht="18.75" customHeight="1" x14ac:dyDescent="0.3">
      <c r="A50" s="334" t="s">
        <v>30</v>
      </c>
      <c r="B50" s="274" t="s">
        <v>121</v>
      </c>
      <c r="C50" s="109"/>
      <c r="D50" s="260"/>
      <c r="E50" s="260"/>
      <c r="F50" s="260"/>
      <c r="G50" s="260"/>
      <c r="H50" s="260"/>
      <c r="I50" s="260"/>
      <c r="J50" s="260"/>
      <c r="K50" s="260"/>
      <c r="L50" s="260"/>
      <c r="M50" s="260"/>
      <c r="N50" s="260"/>
      <c r="O50" s="260"/>
      <c r="P50" s="160"/>
    </row>
    <row r="51" spans="1:16" s="161" customFormat="1" ht="18.75" customHeight="1" x14ac:dyDescent="0.3">
      <c r="A51" s="334"/>
      <c r="B51" s="261" t="s">
        <v>139</v>
      </c>
      <c r="C51" s="273">
        <f>D51+E51+F51+G51+H51+I51+J51+K51+L51+M51+N51+O51</f>
        <v>1110</v>
      </c>
      <c r="D51" s="264"/>
      <c r="E51" s="264"/>
      <c r="F51" s="264"/>
      <c r="G51" s="264">
        <v>70</v>
      </c>
      <c r="H51" s="264">
        <v>70</v>
      </c>
      <c r="I51" s="264">
        <v>124</v>
      </c>
      <c r="J51" s="264">
        <v>144</v>
      </c>
      <c r="K51" s="264">
        <v>144</v>
      </c>
      <c r="L51" s="264">
        <v>144</v>
      </c>
      <c r="M51" s="264">
        <v>138</v>
      </c>
      <c r="N51" s="264">
        <v>138</v>
      </c>
      <c r="O51" s="264">
        <v>138</v>
      </c>
      <c r="P51" s="160"/>
    </row>
    <row r="52" spans="1:16" s="17" customFormat="1" ht="18.75" customHeight="1" x14ac:dyDescent="0.3">
      <c r="A52" s="334"/>
      <c r="B52" s="261" t="s">
        <v>154</v>
      </c>
      <c r="C52" s="109">
        <f t="shared" si="2"/>
        <v>4</v>
      </c>
      <c r="D52" s="264"/>
      <c r="E52" s="264"/>
      <c r="F52" s="264"/>
      <c r="G52" s="264">
        <v>2</v>
      </c>
      <c r="H52" s="264">
        <v>2</v>
      </c>
      <c r="I52" s="264"/>
      <c r="J52" s="264"/>
      <c r="K52" s="264"/>
      <c r="L52" s="264"/>
      <c r="M52" s="264"/>
      <c r="N52" s="264"/>
      <c r="O52" s="264"/>
      <c r="P52" s="138"/>
    </row>
    <row r="53" spans="1:16" ht="20.100000000000001" customHeight="1" x14ac:dyDescent="0.25">
      <c r="A53" s="72"/>
      <c r="B53" s="75"/>
      <c r="C53" s="74"/>
      <c r="D53" s="74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242"/>
      <c r="P53" s="3"/>
    </row>
    <row r="54" spans="1:16" s="46" customFormat="1" ht="42" customHeight="1" x14ac:dyDescent="0.25">
      <c r="A54" s="64"/>
      <c r="B54" s="84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64"/>
    </row>
    <row r="55" spans="1:16" ht="12.95" customHeight="1" x14ac:dyDescent="0.2"/>
    <row r="56" spans="1:16" ht="12.95" customHeight="1" x14ac:dyDescent="0.2"/>
    <row r="57" spans="1:16" ht="12.95" customHeight="1" x14ac:dyDescent="0.2"/>
    <row r="58" spans="1:16" ht="12.95" customHeight="1" x14ac:dyDescent="0.2"/>
    <row r="59" spans="1:16" ht="12.95" customHeight="1" x14ac:dyDescent="0.2"/>
    <row r="60" spans="1:16" ht="12.95" customHeight="1" x14ac:dyDescent="0.2"/>
    <row r="61" spans="1:16" ht="12.95" customHeight="1" x14ac:dyDescent="0.2"/>
    <row r="62" spans="1:16" ht="12.95" customHeight="1" x14ac:dyDescent="0.2"/>
    <row r="63" spans="1:16" ht="12.95" customHeight="1" x14ac:dyDescent="0.2"/>
    <row r="64" spans="1:16" ht="12.95" customHeight="1" x14ac:dyDescent="0.2"/>
    <row r="65" ht="12.95" customHeight="1" x14ac:dyDescent="0.2"/>
    <row r="66" ht="12.95" customHeight="1" x14ac:dyDescent="0.2"/>
    <row r="67" ht="12.95" customHeight="1" x14ac:dyDescent="0.2"/>
    <row r="68" ht="12.95" customHeight="1" x14ac:dyDescent="0.2"/>
    <row r="69" ht="12.95" customHeight="1" x14ac:dyDescent="0.2"/>
    <row r="70" ht="12.95" customHeight="1" x14ac:dyDescent="0.2"/>
    <row r="71" ht="12.95" customHeight="1" x14ac:dyDescent="0.2"/>
    <row r="72" ht="12.95" customHeight="1" x14ac:dyDescent="0.2"/>
    <row r="73" ht="12.95" customHeight="1" x14ac:dyDescent="0.2"/>
    <row r="74" ht="12.95" customHeight="1" x14ac:dyDescent="0.2"/>
    <row r="75" ht="12.95" customHeight="1" x14ac:dyDescent="0.2"/>
    <row r="76" ht="12.95" customHeight="1" x14ac:dyDescent="0.2"/>
    <row r="77" ht="12.95" customHeight="1" x14ac:dyDescent="0.2"/>
    <row r="78" ht="12.95" customHeight="1" x14ac:dyDescent="0.2"/>
    <row r="79" ht="12.95" customHeight="1" x14ac:dyDescent="0.2"/>
    <row r="80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  <row r="248" ht="12.95" customHeight="1" x14ac:dyDescent="0.2"/>
    <row r="249" ht="12.95" customHeight="1" x14ac:dyDescent="0.2"/>
    <row r="250" ht="12.95" customHeight="1" x14ac:dyDescent="0.2"/>
    <row r="251" ht="12.95" customHeight="1" x14ac:dyDescent="0.2"/>
    <row r="252" ht="12.95" customHeight="1" x14ac:dyDescent="0.2"/>
    <row r="253" ht="12.95" customHeight="1" x14ac:dyDescent="0.2"/>
    <row r="254" ht="12.95" customHeight="1" x14ac:dyDescent="0.2"/>
    <row r="255" ht="12.95" customHeight="1" x14ac:dyDescent="0.2"/>
    <row r="256" ht="12.95" customHeight="1" x14ac:dyDescent="0.2"/>
    <row r="257" ht="12.95" customHeight="1" x14ac:dyDescent="0.2"/>
    <row r="258" ht="12.95" customHeight="1" x14ac:dyDescent="0.2"/>
    <row r="259" ht="12.95" customHeight="1" x14ac:dyDescent="0.2"/>
    <row r="260" ht="12.95" customHeight="1" x14ac:dyDescent="0.2"/>
    <row r="261" ht="12.95" customHeight="1" x14ac:dyDescent="0.2"/>
    <row r="262" ht="12.95" customHeight="1" x14ac:dyDescent="0.2"/>
    <row r="263" ht="12.95" customHeight="1" x14ac:dyDescent="0.2"/>
    <row r="264" ht="12.95" customHeight="1" x14ac:dyDescent="0.2"/>
    <row r="265" ht="12.95" customHeight="1" x14ac:dyDescent="0.2"/>
    <row r="266" ht="12.95" customHeight="1" x14ac:dyDescent="0.2"/>
    <row r="267" ht="12.95" customHeight="1" x14ac:dyDescent="0.2"/>
    <row r="268" ht="12.95" customHeight="1" x14ac:dyDescent="0.2"/>
    <row r="269" ht="12.95" customHeight="1" x14ac:dyDescent="0.2"/>
    <row r="270" ht="12.95" customHeight="1" x14ac:dyDescent="0.2"/>
    <row r="271" ht="12.95" customHeight="1" x14ac:dyDescent="0.2"/>
    <row r="272" ht="12.95" customHeight="1" x14ac:dyDescent="0.2"/>
    <row r="273" ht="12.95" customHeight="1" x14ac:dyDescent="0.2"/>
    <row r="274" ht="12.95" customHeight="1" x14ac:dyDescent="0.2"/>
    <row r="275" ht="12.95" customHeight="1" x14ac:dyDescent="0.2"/>
    <row r="276" ht="12.95" customHeight="1" x14ac:dyDescent="0.2"/>
    <row r="277" ht="12.95" customHeight="1" x14ac:dyDescent="0.2"/>
    <row r="278" ht="12.95" customHeight="1" x14ac:dyDescent="0.2"/>
    <row r="279" ht="12.95" customHeight="1" x14ac:dyDescent="0.2"/>
    <row r="280" ht="12.95" customHeight="1" x14ac:dyDescent="0.2"/>
    <row r="281" ht="12.95" customHeight="1" x14ac:dyDescent="0.2"/>
    <row r="282" ht="12.95" customHeight="1" x14ac:dyDescent="0.2"/>
    <row r="283" ht="12.95" customHeight="1" x14ac:dyDescent="0.2"/>
    <row r="284" ht="12.95" customHeight="1" x14ac:dyDescent="0.2"/>
    <row r="285" ht="12.95" customHeight="1" x14ac:dyDescent="0.2"/>
    <row r="286" ht="12.95" customHeight="1" x14ac:dyDescent="0.2"/>
    <row r="287" ht="12.95" customHeight="1" x14ac:dyDescent="0.2"/>
    <row r="288" ht="12.95" customHeight="1" x14ac:dyDescent="0.2"/>
    <row r="289" ht="12.95" customHeight="1" x14ac:dyDescent="0.2"/>
    <row r="290" ht="12.95" customHeight="1" x14ac:dyDescent="0.2"/>
    <row r="291" ht="12.95" customHeight="1" x14ac:dyDescent="0.2"/>
    <row r="292" ht="12.95" customHeight="1" x14ac:dyDescent="0.2"/>
    <row r="293" ht="12.95" customHeight="1" x14ac:dyDescent="0.2"/>
    <row r="294" ht="12.95" customHeight="1" x14ac:dyDescent="0.2"/>
    <row r="295" ht="12.95" customHeight="1" x14ac:dyDescent="0.2"/>
    <row r="296" ht="12.95" customHeight="1" x14ac:dyDescent="0.2"/>
    <row r="297" ht="12.95" customHeight="1" x14ac:dyDescent="0.2"/>
    <row r="298" ht="12.95" customHeight="1" x14ac:dyDescent="0.2"/>
    <row r="299" ht="12.95" customHeight="1" x14ac:dyDescent="0.2"/>
    <row r="300" ht="12.95" customHeight="1" x14ac:dyDescent="0.2"/>
    <row r="301" ht="12.95" customHeight="1" x14ac:dyDescent="0.2"/>
    <row r="302" ht="12.95" customHeight="1" x14ac:dyDescent="0.2"/>
    <row r="303" ht="12.95" customHeight="1" x14ac:dyDescent="0.2"/>
    <row r="304" ht="12.95" customHeight="1" x14ac:dyDescent="0.2"/>
    <row r="305" ht="12.95" customHeight="1" x14ac:dyDescent="0.2"/>
    <row r="306" ht="12.95" customHeight="1" x14ac:dyDescent="0.2"/>
    <row r="307" ht="12.95" customHeight="1" x14ac:dyDescent="0.2"/>
    <row r="308" ht="12.95" customHeight="1" x14ac:dyDescent="0.2"/>
    <row r="309" ht="12.95" customHeight="1" x14ac:dyDescent="0.2"/>
    <row r="310" ht="12.95" customHeight="1" x14ac:dyDescent="0.2"/>
    <row r="311" ht="12.95" customHeight="1" x14ac:dyDescent="0.2"/>
    <row r="312" ht="12.95" customHeight="1" x14ac:dyDescent="0.2"/>
    <row r="313" ht="12.95" customHeight="1" x14ac:dyDescent="0.2"/>
    <row r="314" ht="12.95" customHeight="1" x14ac:dyDescent="0.2"/>
    <row r="315" ht="12.95" customHeight="1" x14ac:dyDescent="0.2"/>
    <row r="316" ht="12.95" customHeight="1" x14ac:dyDescent="0.2"/>
    <row r="317" ht="12.95" customHeight="1" x14ac:dyDescent="0.2"/>
    <row r="318" ht="12.95" customHeight="1" x14ac:dyDescent="0.2"/>
    <row r="319" ht="12.95" customHeight="1" x14ac:dyDescent="0.2"/>
    <row r="320" ht="12.95" customHeight="1" x14ac:dyDescent="0.2"/>
    <row r="321" ht="12.95" customHeight="1" x14ac:dyDescent="0.2"/>
    <row r="322" ht="12.95" customHeight="1" x14ac:dyDescent="0.2"/>
    <row r="323" ht="12.95" customHeight="1" x14ac:dyDescent="0.2"/>
    <row r="324" ht="12.95" customHeight="1" x14ac:dyDescent="0.2"/>
    <row r="325" ht="12.95" customHeight="1" x14ac:dyDescent="0.2"/>
    <row r="326" ht="12.95" customHeight="1" x14ac:dyDescent="0.2"/>
    <row r="327" ht="12.95" customHeight="1" x14ac:dyDescent="0.2"/>
    <row r="328" ht="12.95" customHeight="1" x14ac:dyDescent="0.2"/>
    <row r="329" ht="12.95" customHeight="1" x14ac:dyDescent="0.2"/>
    <row r="330" ht="12.95" customHeight="1" x14ac:dyDescent="0.2"/>
    <row r="331" ht="12.95" customHeight="1" x14ac:dyDescent="0.2"/>
    <row r="332" ht="12.95" customHeight="1" x14ac:dyDescent="0.2"/>
    <row r="333" ht="12.95" customHeight="1" x14ac:dyDescent="0.2"/>
    <row r="334" ht="12.95" customHeight="1" x14ac:dyDescent="0.2"/>
    <row r="335" ht="12.95" customHeight="1" x14ac:dyDescent="0.2"/>
    <row r="336" ht="12.95" customHeight="1" x14ac:dyDescent="0.2"/>
    <row r="337" ht="12.95" customHeight="1" x14ac:dyDescent="0.2"/>
    <row r="338" ht="12.95" customHeight="1" x14ac:dyDescent="0.2"/>
    <row r="339" ht="12.95" customHeight="1" x14ac:dyDescent="0.2"/>
    <row r="340" ht="12.95" customHeight="1" x14ac:dyDescent="0.2"/>
    <row r="341" ht="12.95" customHeight="1" x14ac:dyDescent="0.2"/>
    <row r="342" ht="12.95" customHeight="1" x14ac:dyDescent="0.2"/>
    <row r="343" ht="12.95" customHeight="1" x14ac:dyDescent="0.2"/>
    <row r="344" ht="12.95" customHeight="1" x14ac:dyDescent="0.2"/>
    <row r="345" ht="12.95" customHeight="1" x14ac:dyDescent="0.2"/>
    <row r="346" ht="12.95" customHeight="1" x14ac:dyDescent="0.2"/>
    <row r="347" ht="12.95" customHeight="1" x14ac:dyDescent="0.2"/>
    <row r="348" ht="12.95" customHeight="1" x14ac:dyDescent="0.2"/>
    <row r="349" ht="12.95" customHeight="1" x14ac:dyDescent="0.2"/>
    <row r="350" ht="12.95" customHeight="1" x14ac:dyDescent="0.2"/>
    <row r="351" ht="12.95" customHeight="1" x14ac:dyDescent="0.2"/>
    <row r="352" ht="12.95" customHeight="1" x14ac:dyDescent="0.2"/>
    <row r="353" ht="12.95" customHeight="1" x14ac:dyDescent="0.2"/>
    <row r="354" ht="12.95" customHeight="1" x14ac:dyDescent="0.2"/>
    <row r="355" ht="12.95" customHeight="1" x14ac:dyDescent="0.2"/>
    <row r="356" ht="12.95" customHeight="1" x14ac:dyDescent="0.2"/>
    <row r="357" ht="12.95" customHeight="1" x14ac:dyDescent="0.2"/>
    <row r="358" ht="12.95" customHeight="1" x14ac:dyDescent="0.2"/>
    <row r="359" ht="12.95" customHeight="1" x14ac:dyDescent="0.2"/>
    <row r="360" ht="12.95" customHeight="1" x14ac:dyDescent="0.2"/>
    <row r="361" ht="12.95" customHeight="1" x14ac:dyDescent="0.2"/>
    <row r="362" ht="12.95" customHeight="1" x14ac:dyDescent="0.2"/>
    <row r="363" ht="12.95" customHeight="1" x14ac:dyDescent="0.2"/>
    <row r="364" ht="12.95" customHeight="1" x14ac:dyDescent="0.2"/>
    <row r="365" ht="12.95" customHeight="1" x14ac:dyDescent="0.2"/>
    <row r="366" ht="12.95" customHeight="1" x14ac:dyDescent="0.2"/>
    <row r="367" ht="12.95" customHeight="1" x14ac:dyDescent="0.2"/>
    <row r="368" ht="12.95" customHeight="1" x14ac:dyDescent="0.2"/>
    <row r="369" ht="12.95" customHeight="1" x14ac:dyDescent="0.2"/>
    <row r="370" ht="12.95" customHeight="1" x14ac:dyDescent="0.2"/>
    <row r="371" ht="12.95" customHeight="1" x14ac:dyDescent="0.2"/>
    <row r="372" ht="12.95" customHeight="1" x14ac:dyDescent="0.2"/>
    <row r="373" ht="12.95" customHeight="1" x14ac:dyDescent="0.2"/>
    <row r="374" ht="12.95" customHeight="1" x14ac:dyDescent="0.2"/>
    <row r="375" ht="12.95" customHeight="1" x14ac:dyDescent="0.2"/>
    <row r="376" ht="12.95" customHeight="1" x14ac:dyDescent="0.2"/>
    <row r="377" ht="12.95" customHeight="1" x14ac:dyDescent="0.2"/>
    <row r="378" ht="12.95" customHeight="1" x14ac:dyDescent="0.2"/>
    <row r="379" ht="12.95" customHeight="1" x14ac:dyDescent="0.2"/>
    <row r="380" ht="12.95" customHeight="1" x14ac:dyDescent="0.2"/>
    <row r="381" ht="12.95" customHeight="1" x14ac:dyDescent="0.2"/>
    <row r="382" ht="12.95" customHeight="1" x14ac:dyDescent="0.2"/>
    <row r="383" ht="12.95" customHeight="1" x14ac:dyDescent="0.2"/>
    <row r="384" ht="12.95" customHeight="1" x14ac:dyDescent="0.2"/>
    <row r="385" ht="12.95" customHeight="1" x14ac:dyDescent="0.2"/>
    <row r="386" ht="12.95" customHeight="1" x14ac:dyDescent="0.2"/>
    <row r="387" ht="12.95" customHeight="1" x14ac:dyDescent="0.2"/>
    <row r="388" ht="12.95" customHeight="1" x14ac:dyDescent="0.2"/>
    <row r="389" ht="12.95" customHeight="1" x14ac:dyDescent="0.2"/>
    <row r="390" ht="12.95" customHeight="1" x14ac:dyDescent="0.2"/>
    <row r="391" ht="12.95" customHeight="1" x14ac:dyDescent="0.2"/>
    <row r="392" ht="12.95" customHeight="1" x14ac:dyDescent="0.2"/>
    <row r="393" ht="12.95" customHeight="1" x14ac:dyDescent="0.2"/>
    <row r="394" ht="12.95" customHeight="1" x14ac:dyDescent="0.2"/>
    <row r="395" ht="12.95" customHeight="1" x14ac:dyDescent="0.2"/>
    <row r="396" ht="12.95" customHeight="1" x14ac:dyDescent="0.2"/>
    <row r="397" ht="12.95" customHeight="1" x14ac:dyDescent="0.2"/>
    <row r="398" ht="12.95" customHeight="1" x14ac:dyDescent="0.2"/>
    <row r="399" ht="12.95" customHeight="1" x14ac:dyDescent="0.2"/>
    <row r="400" ht="12.95" customHeight="1" x14ac:dyDescent="0.2"/>
    <row r="401" ht="12.95" customHeight="1" x14ac:dyDescent="0.2"/>
    <row r="402" ht="12.95" customHeight="1" x14ac:dyDescent="0.2"/>
    <row r="403" ht="12.95" customHeight="1" x14ac:dyDescent="0.2"/>
    <row r="404" ht="12.95" customHeight="1" x14ac:dyDescent="0.2"/>
    <row r="405" ht="12.95" customHeight="1" x14ac:dyDescent="0.2"/>
    <row r="406" ht="12.95" customHeight="1" x14ac:dyDescent="0.2"/>
    <row r="407" ht="12.95" customHeight="1" x14ac:dyDescent="0.2"/>
    <row r="408" ht="12.95" customHeight="1" x14ac:dyDescent="0.2"/>
    <row r="409" ht="12.95" customHeight="1" x14ac:dyDescent="0.2"/>
    <row r="410" ht="12.95" customHeight="1" x14ac:dyDescent="0.2"/>
    <row r="411" ht="12.95" customHeight="1" x14ac:dyDescent="0.2"/>
    <row r="412" ht="12.95" customHeight="1" x14ac:dyDescent="0.2"/>
  </sheetData>
  <mergeCells count="20">
    <mergeCell ref="A32:A33"/>
    <mergeCell ref="A34:A35"/>
    <mergeCell ref="A50:A52"/>
    <mergeCell ref="A46:A47"/>
    <mergeCell ref="A44:A45"/>
    <mergeCell ref="A42:A43"/>
    <mergeCell ref="A36:A37"/>
    <mergeCell ref="A48:A49"/>
    <mergeCell ref="A40:A41"/>
    <mergeCell ref="A38:A39"/>
    <mergeCell ref="M7:O7"/>
    <mergeCell ref="A7:A8"/>
    <mergeCell ref="D7:L7"/>
    <mergeCell ref="M2:N2"/>
    <mergeCell ref="A27:A29"/>
    <mergeCell ref="A5:O5"/>
    <mergeCell ref="B7:B8"/>
    <mergeCell ref="C7:C8"/>
    <mergeCell ref="A6:O6"/>
    <mergeCell ref="E4:F4"/>
  </mergeCells>
  <phoneticPr fontId="0" type="noConversion"/>
  <printOptions horizontalCentered="1"/>
  <pageMargins left="0" right="0" top="0.78740157480314965" bottom="0" header="0" footer="0"/>
  <pageSetup paperSize="9" scale="70" fitToHeight="0" orientation="landscape" verticalDpi="300" r:id="rId1"/>
  <headerFooter alignWithMargins="0"/>
  <rowBreaks count="1" manualBreakCount="1">
    <brk id="30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AK317"/>
  <sheetViews>
    <sheetView view="pageBreakPreview" topLeftCell="A2" zoomScale="93" zoomScaleSheetLayoutView="93" workbookViewId="0">
      <pane xSplit="3" ySplit="7" topLeftCell="D9" activePane="bottomRight" state="frozen"/>
      <selection activeCell="A2" sqref="A2"/>
      <selection pane="topRight" activeCell="D2" sqref="D2"/>
      <selection pane="bottomLeft" activeCell="A11" sqref="A11"/>
      <selection pane="bottomRight" activeCell="D13" sqref="D13:O21"/>
    </sheetView>
  </sheetViews>
  <sheetFormatPr defaultRowHeight="12.75" outlineLevelRow="1" x14ac:dyDescent="0.2"/>
  <cols>
    <col min="1" max="1" width="7" style="7" customWidth="1"/>
    <col min="2" max="2" width="67.42578125" style="8" customWidth="1"/>
    <col min="3" max="3" width="12.7109375" style="104" customWidth="1"/>
    <col min="4" max="15" width="9.7109375" style="9" customWidth="1"/>
    <col min="16" max="16" width="7.7109375" style="97" customWidth="1"/>
    <col min="17" max="16384" width="9.140625" style="6"/>
  </cols>
  <sheetData>
    <row r="1" spans="1:37" ht="20.100000000000001" hidden="1" customHeight="1" x14ac:dyDescent="0.2"/>
    <row r="2" spans="1:37" ht="20.100000000000001" customHeight="1" x14ac:dyDescent="0.3">
      <c r="M2" s="326"/>
      <c r="N2" s="326"/>
    </row>
    <row r="3" spans="1:37" ht="20.100000000000001" customHeight="1" x14ac:dyDescent="0.3">
      <c r="A3" s="193"/>
      <c r="B3" s="206"/>
      <c r="C3" s="206"/>
      <c r="D3" s="206"/>
      <c r="E3" s="206"/>
      <c r="F3" s="193"/>
      <c r="G3" s="193"/>
      <c r="H3" s="193"/>
      <c r="I3" s="193"/>
      <c r="J3" s="206"/>
      <c r="K3" s="94"/>
      <c r="L3" s="193"/>
      <c r="M3" s="193"/>
      <c r="N3" s="194" t="s">
        <v>181</v>
      </c>
      <c r="O3" s="193"/>
    </row>
    <row r="4" spans="1:37" ht="20.100000000000001" customHeight="1" x14ac:dyDescent="0.3">
      <c r="A4" s="195"/>
      <c r="B4" s="206"/>
      <c r="C4" s="206"/>
      <c r="D4" s="206"/>
      <c r="E4" s="344" t="s">
        <v>174</v>
      </c>
      <c r="F4" s="344"/>
      <c r="G4" s="193"/>
      <c r="H4" s="193"/>
      <c r="I4" s="193"/>
      <c r="J4" s="206"/>
      <c r="K4" s="193"/>
      <c r="L4" s="193"/>
      <c r="M4" s="95"/>
      <c r="N4" s="193"/>
      <c r="O4" s="193"/>
    </row>
    <row r="5" spans="1:37" ht="20.100000000000001" customHeight="1" x14ac:dyDescent="0.2">
      <c r="A5" s="327" t="s">
        <v>176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</row>
    <row r="6" spans="1:37" s="98" customFormat="1" ht="39.75" customHeight="1" x14ac:dyDescent="0.2">
      <c r="A6" s="330" t="s">
        <v>191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</row>
    <row r="7" spans="1:37" s="12" customFormat="1" ht="19.5" customHeight="1" x14ac:dyDescent="0.2">
      <c r="A7" s="333" t="s">
        <v>0</v>
      </c>
      <c r="B7" s="333" t="s">
        <v>1</v>
      </c>
      <c r="C7" s="346" t="s">
        <v>2</v>
      </c>
      <c r="D7" s="333" t="s">
        <v>169</v>
      </c>
      <c r="E7" s="333"/>
      <c r="F7" s="333"/>
      <c r="G7" s="333"/>
      <c r="H7" s="333"/>
      <c r="I7" s="333"/>
      <c r="J7" s="333"/>
      <c r="K7" s="333"/>
      <c r="L7" s="333"/>
      <c r="M7" s="333" t="s">
        <v>184</v>
      </c>
      <c r="N7" s="333"/>
      <c r="O7" s="333"/>
      <c r="P7" s="99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</row>
    <row r="8" spans="1:37" s="12" customFormat="1" ht="72" customHeight="1" x14ac:dyDescent="0.2">
      <c r="A8" s="333"/>
      <c r="B8" s="333"/>
      <c r="C8" s="346"/>
      <c r="D8" s="58" t="s">
        <v>3</v>
      </c>
      <c r="E8" s="58" t="s">
        <v>4</v>
      </c>
      <c r="F8" s="58" t="s">
        <v>5</v>
      </c>
      <c r="G8" s="58" t="s">
        <v>6</v>
      </c>
      <c r="H8" s="58" t="s">
        <v>7</v>
      </c>
      <c r="I8" s="58" t="s">
        <v>8</v>
      </c>
      <c r="J8" s="58" t="s">
        <v>9</v>
      </c>
      <c r="K8" s="58" t="s">
        <v>10</v>
      </c>
      <c r="L8" s="58" t="s">
        <v>11</v>
      </c>
      <c r="M8" s="58" t="s">
        <v>12</v>
      </c>
      <c r="N8" s="58" t="s">
        <v>13</v>
      </c>
      <c r="O8" s="58" t="s">
        <v>14</v>
      </c>
      <c r="P8" s="99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</row>
    <row r="9" spans="1:37" ht="18.75" customHeight="1" x14ac:dyDescent="0.3">
      <c r="A9" s="185" t="s">
        <v>15</v>
      </c>
      <c r="B9" s="59" t="s">
        <v>171</v>
      </c>
      <c r="C9" s="109"/>
      <c r="D9" s="110"/>
      <c r="E9" s="110"/>
      <c r="F9" s="110"/>
      <c r="G9" s="110"/>
      <c r="H9" s="110"/>
      <c r="I9" s="228"/>
      <c r="J9" s="110"/>
      <c r="K9" s="110"/>
      <c r="L9" s="110"/>
      <c r="M9" s="110"/>
      <c r="N9" s="110"/>
      <c r="O9" s="110"/>
    </row>
    <row r="10" spans="1:37" s="117" customFormat="1" ht="18.75" customHeight="1" x14ac:dyDescent="0.3">
      <c r="A10" s="108" t="s">
        <v>16</v>
      </c>
      <c r="B10" s="89" t="s">
        <v>150</v>
      </c>
      <c r="C10" s="199">
        <v>655.94629800000007</v>
      </c>
      <c r="D10" s="199">
        <v>40.501000000000005</v>
      </c>
      <c r="E10" s="199">
        <v>47.454000000000001</v>
      </c>
      <c r="F10" s="199">
        <v>38.294000000000004</v>
      </c>
      <c r="G10" s="199">
        <v>37.155999999999992</v>
      </c>
      <c r="H10" s="199">
        <v>33.267000000000003</v>
      </c>
      <c r="I10" s="199">
        <v>27.268000000000001</v>
      </c>
      <c r="J10" s="199">
        <v>47.079000000000001</v>
      </c>
      <c r="K10" s="199">
        <v>64.822298000000004</v>
      </c>
      <c r="L10" s="199">
        <v>83.862000000000009</v>
      </c>
      <c r="M10" s="199">
        <v>92.402000000000001</v>
      </c>
      <c r="N10" s="199">
        <v>77.947000000000017</v>
      </c>
      <c r="O10" s="199">
        <v>65.894000000000005</v>
      </c>
      <c r="P10" s="103"/>
    </row>
    <row r="11" spans="1:37" ht="18.75" customHeight="1" x14ac:dyDescent="0.3">
      <c r="A11" s="187" t="s">
        <v>34</v>
      </c>
      <c r="B11" s="88" t="s">
        <v>151</v>
      </c>
      <c r="C11" s="199">
        <v>629.46499999999992</v>
      </c>
      <c r="D11" s="200">
        <v>39</v>
      </c>
      <c r="E11" s="200">
        <v>46</v>
      </c>
      <c r="F11" s="200">
        <v>37</v>
      </c>
      <c r="G11" s="200">
        <v>36</v>
      </c>
      <c r="H11" s="200">
        <v>32</v>
      </c>
      <c r="I11" s="200">
        <v>26</v>
      </c>
      <c r="J11" s="200">
        <v>45</v>
      </c>
      <c r="K11" s="200">
        <v>62</v>
      </c>
      <c r="L11" s="200">
        <v>80</v>
      </c>
      <c r="M11" s="200">
        <v>88.600999999999999</v>
      </c>
      <c r="N11" s="200">
        <v>74.525000000000006</v>
      </c>
      <c r="O11" s="200">
        <v>63.338999999999999</v>
      </c>
      <c r="P11" s="23"/>
    </row>
    <row r="12" spans="1:37" ht="18.75" customHeight="1" x14ac:dyDescent="0.3">
      <c r="A12" s="187" t="s">
        <v>35</v>
      </c>
      <c r="B12" s="88" t="s">
        <v>152</v>
      </c>
      <c r="C12" s="199">
        <v>4.3298000000000003E-2</v>
      </c>
      <c r="D12" s="200">
        <v>5.0000000000000001E-3</v>
      </c>
      <c r="E12" s="200">
        <v>3.0000000000000001E-3</v>
      </c>
      <c r="F12" s="200">
        <v>3.0000000000000001E-3</v>
      </c>
      <c r="G12" s="200">
        <v>4.0000000000000001E-3</v>
      </c>
      <c r="H12" s="200">
        <v>5.0000000000000001E-3</v>
      </c>
      <c r="I12" s="200">
        <v>3.0000000000000001E-3</v>
      </c>
      <c r="J12" s="200">
        <v>3.0000000000000001E-3</v>
      </c>
      <c r="K12" s="200">
        <v>3.2980000000000002E-3</v>
      </c>
      <c r="L12" s="200">
        <v>4.0000000000000001E-3</v>
      </c>
      <c r="M12" s="200">
        <v>3.0000000000000001E-3</v>
      </c>
      <c r="N12" s="200">
        <v>3.0000000000000001E-3</v>
      </c>
      <c r="O12" s="200">
        <v>4.0000000000000001E-3</v>
      </c>
    </row>
    <row r="13" spans="1:37" ht="18.75" customHeight="1" x14ac:dyDescent="0.3">
      <c r="A13" s="187" t="s">
        <v>36</v>
      </c>
      <c r="B13" s="88" t="s">
        <v>77</v>
      </c>
      <c r="C13" s="199">
        <v>21.023</v>
      </c>
      <c r="D13" s="227">
        <f>C13*6.73/100</f>
        <v>1.4148479</v>
      </c>
      <c r="E13" s="227">
        <f>C13*6.2/100</f>
        <v>1.303426</v>
      </c>
      <c r="F13" s="227">
        <f>C13*6.2/100</f>
        <v>1.303426</v>
      </c>
      <c r="G13" s="227">
        <f>C13*6.73/100</f>
        <v>1.4148479</v>
      </c>
      <c r="H13" s="227">
        <f>C13*6.47/100</f>
        <v>1.3601881</v>
      </c>
      <c r="I13" s="227">
        <f>C13*5.6/100</f>
        <v>1.1772879999999999</v>
      </c>
      <c r="J13" s="227">
        <f>C13*7.09/100</f>
        <v>1.4905306999999999</v>
      </c>
      <c r="K13" s="227">
        <f>C13*10.34/100</f>
        <v>2.1737781999999997</v>
      </c>
      <c r="L13" s="227">
        <f>C13*11.88/100</f>
        <v>2.4975323999999999</v>
      </c>
      <c r="M13" s="227">
        <f>C13*12.55/100</f>
        <v>2.6383865000000002</v>
      </c>
      <c r="N13" s="227">
        <f>C13*10.86/100</f>
        <v>2.2830977999999997</v>
      </c>
      <c r="O13" s="227">
        <f>C13*9.35/100</f>
        <v>1.9656504999999997</v>
      </c>
    </row>
    <row r="14" spans="1:37" ht="18.75" customHeight="1" x14ac:dyDescent="0.3">
      <c r="A14" s="187" t="s">
        <v>37</v>
      </c>
      <c r="B14" s="88" t="s">
        <v>79</v>
      </c>
      <c r="C14" s="199">
        <v>0.247</v>
      </c>
      <c r="D14" s="200">
        <v>1.7999999999999999E-2</v>
      </c>
      <c r="E14" s="200">
        <v>7.0000000000000001E-3</v>
      </c>
      <c r="F14" s="200">
        <v>6.0000000000000001E-3</v>
      </c>
      <c r="G14" s="200">
        <v>4.0000000000000001E-3</v>
      </c>
      <c r="H14" s="200">
        <v>4.0000000000000001E-3</v>
      </c>
      <c r="I14" s="200">
        <v>5.0000000000000001E-3</v>
      </c>
      <c r="J14" s="200">
        <v>1.6E-2</v>
      </c>
      <c r="K14" s="200">
        <v>2.7E-2</v>
      </c>
      <c r="L14" s="200">
        <v>0.04</v>
      </c>
      <c r="M14" s="200">
        <v>0.05</v>
      </c>
      <c r="N14" s="200">
        <v>0.04</v>
      </c>
      <c r="O14" s="200">
        <v>0.03</v>
      </c>
    </row>
    <row r="15" spans="1:37" ht="18.75" customHeight="1" x14ac:dyDescent="0.3">
      <c r="A15" s="187" t="s">
        <v>39</v>
      </c>
      <c r="B15" s="90" t="s">
        <v>80</v>
      </c>
      <c r="C15" s="199">
        <v>1.2520000000000002</v>
      </c>
      <c r="D15" s="200">
        <v>0.1</v>
      </c>
      <c r="E15" s="200">
        <v>8.4000000000000005E-2</v>
      </c>
      <c r="F15" s="200">
        <v>7.9000000000000001E-2</v>
      </c>
      <c r="G15" s="200">
        <v>8.8999999999999996E-2</v>
      </c>
      <c r="H15" s="200">
        <v>8.7999999999999995E-2</v>
      </c>
      <c r="I15" s="200">
        <v>8.6999999999999994E-2</v>
      </c>
      <c r="J15" s="200">
        <v>0.1</v>
      </c>
      <c r="K15" s="200">
        <v>0.108</v>
      </c>
      <c r="L15" s="200">
        <v>0.13700000000000001</v>
      </c>
      <c r="M15" s="200">
        <v>0.14000000000000001</v>
      </c>
      <c r="N15" s="229">
        <v>0.13200000000000001</v>
      </c>
      <c r="O15" s="229">
        <v>0.108</v>
      </c>
      <c r="P15" s="101"/>
    </row>
    <row r="16" spans="1:37" ht="18.75" customHeight="1" x14ac:dyDescent="0.3">
      <c r="A16" s="187" t="s">
        <v>17</v>
      </c>
      <c r="B16" s="89" t="s">
        <v>81</v>
      </c>
      <c r="C16" s="199"/>
      <c r="D16" s="201">
        <v>82.305525030525047</v>
      </c>
      <c r="E16" s="201">
        <v>93.159370199692788</v>
      </c>
      <c r="F16" s="201">
        <v>78.039618535586285</v>
      </c>
      <c r="G16" s="201">
        <v>73.55583545406607</v>
      </c>
      <c r="H16" s="201">
        <v>66.026543549533457</v>
      </c>
      <c r="I16" s="201">
        <v>56.222687159440888</v>
      </c>
      <c r="J16" s="201">
        <v>92.045698924731198</v>
      </c>
      <c r="K16" s="201">
        <v>108.04151097105509</v>
      </c>
      <c r="L16" s="201">
        <v>130.14489945538332</v>
      </c>
      <c r="M16" s="201">
        <v>130.62570272538679</v>
      </c>
      <c r="N16" s="201">
        <v>129.34746168582376</v>
      </c>
      <c r="O16" s="201">
        <v>112.6663306451613</v>
      </c>
    </row>
    <row r="17" spans="1:16" ht="18.75" customHeight="1" x14ac:dyDescent="0.3">
      <c r="A17" s="186" t="s">
        <v>60</v>
      </c>
      <c r="B17" s="61" t="s">
        <v>82</v>
      </c>
      <c r="C17" s="200"/>
      <c r="D17" s="202">
        <v>77.380952380952394</v>
      </c>
      <c r="E17" s="202">
        <v>88.325652841781874</v>
      </c>
      <c r="F17" s="202">
        <v>73.412698412698418</v>
      </c>
      <c r="G17" s="202">
        <v>69.124423963133637</v>
      </c>
      <c r="H17" s="202">
        <v>61.443932411674361</v>
      </c>
      <c r="I17" s="202">
        <v>51.587301587301582</v>
      </c>
      <c r="J17" s="202">
        <v>86.405529953917053</v>
      </c>
      <c r="K17" s="202">
        <v>101.30718954248367</v>
      </c>
      <c r="L17" s="202">
        <v>122.18963831867057</v>
      </c>
      <c r="M17" s="202">
        <v>122.77047999113179</v>
      </c>
      <c r="N17" s="202">
        <v>121.67744252873564</v>
      </c>
      <c r="O17" s="202">
        <v>106.4163306451613</v>
      </c>
      <c r="P17" s="6"/>
    </row>
    <row r="18" spans="1:16" ht="18.75" customHeight="1" x14ac:dyDescent="0.3">
      <c r="A18" s="186" t="s">
        <v>61</v>
      </c>
      <c r="B18" s="61" t="s">
        <v>83</v>
      </c>
      <c r="C18" s="200"/>
      <c r="D18" s="202">
        <v>1.0106837606837606</v>
      </c>
      <c r="E18" s="202">
        <v>1.0057603686635945</v>
      </c>
      <c r="F18" s="202">
        <v>1.0059523809523809</v>
      </c>
      <c r="G18" s="202">
        <v>1.008024394158241</v>
      </c>
      <c r="H18" s="202">
        <v>1.0100304926978012</v>
      </c>
      <c r="I18" s="202">
        <v>1.0062189054726369</v>
      </c>
      <c r="J18" s="202">
        <v>1.0057603686635945</v>
      </c>
      <c r="K18" s="202">
        <v>1.0065436507936507</v>
      </c>
      <c r="L18" s="202">
        <v>1.0076804915514592</v>
      </c>
      <c r="M18" s="202">
        <v>1.0057603686635945</v>
      </c>
      <c r="N18" s="202">
        <v>1.0047892720306513</v>
      </c>
      <c r="O18" s="202">
        <v>1.006720430107527</v>
      </c>
      <c r="P18" s="6"/>
    </row>
    <row r="19" spans="1:16" ht="18.75" customHeight="1" x14ac:dyDescent="0.3">
      <c r="A19" s="186" t="s">
        <v>62</v>
      </c>
      <c r="B19" s="61" t="s">
        <v>78</v>
      </c>
      <c r="C19" s="200"/>
      <c r="D19" s="202">
        <v>1.9138888888888888</v>
      </c>
      <c r="E19" s="202">
        <v>1.827956989247312</v>
      </c>
      <c r="F19" s="202">
        <v>1.6209677419354838</v>
      </c>
      <c r="G19" s="202">
        <v>1.4233870967741933</v>
      </c>
      <c r="H19" s="202">
        <v>1.57258064516129</v>
      </c>
      <c r="I19" s="202">
        <v>1.6291666666666669</v>
      </c>
      <c r="J19" s="202">
        <v>2.634408602150538</v>
      </c>
      <c r="K19" s="202">
        <v>3.7277777777777783</v>
      </c>
      <c r="L19" s="202">
        <v>4.9475806451612909</v>
      </c>
      <c r="M19" s="202">
        <v>4.849462365591398</v>
      </c>
      <c r="N19" s="202">
        <v>4.6652298850574709</v>
      </c>
      <c r="O19" s="202">
        <v>3.243279569892473</v>
      </c>
      <c r="P19" s="6"/>
    </row>
    <row r="20" spans="1:16" ht="18.75" customHeight="1" x14ac:dyDescent="0.3">
      <c r="A20" s="186" t="s">
        <v>165</v>
      </c>
      <c r="B20" s="61" t="s">
        <v>164</v>
      </c>
      <c r="C20" s="200"/>
      <c r="D20" s="202">
        <v>1</v>
      </c>
      <c r="E20" s="202">
        <v>1</v>
      </c>
      <c r="F20" s="202">
        <v>1</v>
      </c>
      <c r="G20" s="202">
        <v>1</v>
      </c>
      <c r="H20" s="202">
        <v>1</v>
      </c>
      <c r="I20" s="202">
        <v>1</v>
      </c>
      <c r="J20" s="202">
        <v>1</v>
      </c>
      <c r="K20" s="202">
        <v>1</v>
      </c>
      <c r="L20" s="202">
        <v>1</v>
      </c>
      <c r="M20" s="202">
        <v>1</v>
      </c>
      <c r="N20" s="202">
        <v>1</v>
      </c>
      <c r="O20" s="202">
        <v>1</v>
      </c>
      <c r="P20" s="6"/>
    </row>
    <row r="21" spans="1:16" ht="18.75" customHeight="1" x14ac:dyDescent="0.3">
      <c r="A21" s="186" t="s">
        <v>167</v>
      </c>
      <c r="B21" s="61" t="s">
        <v>168</v>
      </c>
      <c r="C21" s="200"/>
      <c r="D21" s="202">
        <v>1</v>
      </c>
      <c r="E21" s="202">
        <v>1</v>
      </c>
      <c r="F21" s="202">
        <v>1</v>
      </c>
      <c r="G21" s="202">
        <v>1</v>
      </c>
      <c r="H21" s="202">
        <v>1</v>
      </c>
      <c r="I21" s="202">
        <v>1</v>
      </c>
      <c r="J21" s="202">
        <v>1</v>
      </c>
      <c r="K21" s="202">
        <v>1</v>
      </c>
      <c r="L21" s="202">
        <v>1</v>
      </c>
      <c r="M21" s="202">
        <v>1</v>
      </c>
      <c r="N21" s="202">
        <v>1</v>
      </c>
      <c r="O21" s="202">
        <v>1</v>
      </c>
      <c r="P21" s="6"/>
    </row>
    <row r="22" spans="1:16" ht="18.75" customHeight="1" outlineLevel="1" x14ac:dyDescent="0.3">
      <c r="A22" s="186"/>
      <c r="B22" s="96"/>
      <c r="C22" s="200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6"/>
    </row>
    <row r="23" spans="1:16" ht="18.75" customHeight="1" x14ac:dyDescent="0.3">
      <c r="A23" s="108" t="s">
        <v>18</v>
      </c>
      <c r="B23" s="276" t="s">
        <v>112</v>
      </c>
      <c r="C23" s="249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</row>
    <row r="24" spans="1:16" ht="18.75" customHeight="1" x14ac:dyDescent="0.3">
      <c r="A24" s="187" t="s">
        <v>19</v>
      </c>
      <c r="B24" s="277" t="s">
        <v>84</v>
      </c>
      <c r="C24" s="249">
        <f>C26+C27+C30</f>
        <v>439</v>
      </c>
      <c r="D24" s="211"/>
      <c r="E24" s="211"/>
      <c r="F24" s="211">
        <f t="shared" ref="F24:I24" si="0">F26+F27+F30</f>
        <v>87</v>
      </c>
      <c r="G24" s="211">
        <f t="shared" si="0"/>
        <v>132</v>
      </c>
      <c r="H24" s="211">
        <f t="shared" si="0"/>
        <v>137</v>
      </c>
      <c r="I24" s="211">
        <f t="shared" si="0"/>
        <v>83</v>
      </c>
      <c r="J24" s="211"/>
      <c r="K24" s="211"/>
      <c r="L24" s="211"/>
      <c r="M24" s="211"/>
      <c r="N24" s="211"/>
      <c r="O24" s="211"/>
      <c r="P24" s="6"/>
    </row>
    <row r="25" spans="1:16" ht="36.75" customHeight="1" x14ac:dyDescent="0.3">
      <c r="A25" s="187" t="s">
        <v>49</v>
      </c>
      <c r="B25" s="96" t="s">
        <v>85</v>
      </c>
      <c r="C25" s="249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</row>
    <row r="26" spans="1:16" ht="18.75" customHeight="1" x14ac:dyDescent="0.3">
      <c r="A26" s="187" t="s">
        <v>50</v>
      </c>
      <c r="B26" s="90" t="s">
        <v>146</v>
      </c>
      <c r="C26" s="249">
        <f t="shared" ref="C26:C30" si="1">D26+E26+F26+G26+H26+I26+J26+K26+L26+M26+N26+O26</f>
        <v>161</v>
      </c>
      <c r="D26" s="211"/>
      <c r="E26" s="211"/>
      <c r="F26" s="211">
        <v>30</v>
      </c>
      <c r="G26" s="211">
        <v>50</v>
      </c>
      <c r="H26" s="211">
        <v>50</v>
      </c>
      <c r="I26" s="211">
        <v>31</v>
      </c>
      <c r="J26" s="211"/>
      <c r="K26" s="211"/>
      <c r="L26" s="211"/>
      <c r="M26" s="211"/>
      <c r="N26" s="211"/>
      <c r="O26" s="211"/>
    </row>
    <row r="27" spans="1:16" ht="18.75" customHeight="1" x14ac:dyDescent="0.3">
      <c r="A27" s="341" t="s">
        <v>51</v>
      </c>
      <c r="B27" s="90" t="s">
        <v>87</v>
      </c>
      <c r="C27" s="249">
        <f t="shared" si="1"/>
        <v>255</v>
      </c>
      <c r="D27" s="211"/>
      <c r="E27" s="211"/>
      <c r="F27" s="211">
        <v>50</v>
      </c>
      <c r="G27" s="211">
        <v>75</v>
      </c>
      <c r="H27" s="211">
        <v>80</v>
      </c>
      <c r="I27" s="211">
        <v>50</v>
      </c>
      <c r="J27" s="211"/>
      <c r="K27" s="211"/>
      <c r="L27" s="211"/>
      <c r="M27" s="211"/>
      <c r="N27" s="211"/>
      <c r="O27" s="211"/>
    </row>
    <row r="28" spans="1:16" ht="18.75" customHeight="1" x14ac:dyDescent="0.3">
      <c r="A28" s="341"/>
      <c r="B28" s="251" t="s">
        <v>45</v>
      </c>
      <c r="C28" s="249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</row>
    <row r="29" spans="1:16" ht="18.75" customHeight="1" x14ac:dyDescent="0.3">
      <c r="A29" s="341"/>
      <c r="B29" s="251" t="s">
        <v>46</v>
      </c>
      <c r="C29" s="249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</row>
    <row r="30" spans="1:16" ht="18.75" customHeight="1" x14ac:dyDescent="0.3">
      <c r="A30" s="187" t="s">
        <v>52</v>
      </c>
      <c r="B30" s="278" t="s">
        <v>142</v>
      </c>
      <c r="C30" s="249">
        <f t="shared" si="1"/>
        <v>23</v>
      </c>
      <c r="D30" s="279"/>
      <c r="E30" s="279"/>
      <c r="F30" s="279">
        <v>7</v>
      </c>
      <c r="G30" s="279">
        <v>7</v>
      </c>
      <c r="H30" s="279">
        <v>7</v>
      </c>
      <c r="I30" s="279">
        <v>2</v>
      </c>
      <c r="J30" s="279"/>
      <c r="K30" s="211"/>
      <c r="L30" s="211"/>
      <c r="M30" s="211"/>
      <c r="N30" s="211"/>
      <c r="O30" s="211"/>
    </row>
    <row r="31" spans="1:16" ht="18.75" customHeight="1" outlineLevel="1" x14ac:dyDescent="0.3">
      <c r="A31" s="187"/>
      <c r="B31" s="89"/>
      <c r="C31" s="109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</row>
    <row r="32" spans="1:16" ht="18.75" customHeight="1" x14ac:dyDescent="0.3">
      <c r="A32" s="108" t="s">
        <v>20</v>
      </c>
      <c r="B32" s="280" t="s">
        <v>153</v>
      </c>
      <c r="C32" s="109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6"/>
    </row>
    <row r="33" spans="1:16" ht="18.75" customHeight="1" x14ac:dyDescent="0.3">
      <c r="A33" s="341" t="s">
        <v>21</v>
      </c>
      <c r="B33" s="90" t="s">
        <v>89</v>
      </c>
      <c r="C33" s="109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</row>
    <row r="34" spans="1:16" ht="18.75" customHeight="1" x14ac:dyDescent="0.3">
      <c r="A34" s="341"/>
      <c r="B34" s="251" t="s">
        <v>48</v>
      </c>
      <c r="C34" s="109">
        <v>75.5</v>
      </c>
      <c r="D34" s="254"/>
      <c r="E34" s="254"/>
      <c r="F34" s="254"/>
      <c r="G34" s="254"/>
      <c r="H34" s="254">
        <v>1.5</v>
      </c>
      <c r="I34" s="254">
        <v>4.5</v>
      </c>
      <c r="J34" s="254">
        <v>10.5</v>
      </c>
      <c r="K34" s="254">
        <v>15</v>
      </c>
      <c r="L34" s="254">
        <v>15</v>
      </c>
      <c r="M34" s="254">
        <v>15</v>
      </c>
      <c r="N34" s="254">
        <v>13.2</v>
      </c>
      <c r="O34" s="254">
        <v>0.8</v>
      </c>
    </row>
    <row r="35" spans="1:16" ht="18.75" customHeight="1" x14ac:dyDescent="0.3">
      <c r="A35" s="341" t="s">
        <v>22</v>
      </c>
      <c r="B35" s="61" t="s">
        <v>90</v>
      </c>
      <c r="C35" s="109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181"/>
    </row>
    <row r="36" spans="1:16" ht="18.75" customHeight="1" x14ac:dyDescent="0.3">
      <c r="A36" s="341"/>
      <c r="B36" s="251" t="s">
        <v>48</v>
      </c>
      <c r="C36" s="109">
        <v>0.18</v>
      </c>
      <c r="D36" s="254"/>
      <c r="E36" s="254"/>
      <c r="F36" s="254"/>
      <c r="G36" s="254">
        <v>0.01</v>
      </c>
      <c r="H36" s="254">
        <v>0.05</v>
      </c>
      <c r="I36" s="254">
        <v>7.4999999999999997E-2</v>
      </c>
      <c r="J36" s="254">
        <v>4.4999999999999998E-2</v>
      </c>
      <c r="K36" s="254"/>
      <c r="L36" s="254"/>
      <c r="M36" s="254"/>
      <c r="N36" s="254"/>
      <c r="O36" s="254"/>
      <c r="P36" s="181"/>
    </row>
    <row r="37" spans="1:16" ht="18.75" customHeight="1" x14ac:dyDescent="0.3">
      <c r="A37" s="318" t="s">
        <v>23</v>
      </c>
      <c r="B37" s="251" t="s">
        <v>93</v>
      </c>
      <c r="C37" s="109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181"/>
    </row>
    <row r="38" spans="1:16" ht="18.75" customHeight="1" x14ac:dyDescent="0.3">
      <c r="A38" s="319"/>
      <c r="B38" s="251" t="s">
        <v>67</v>
      </c>
      <c r="C38" s="109">
        <v>1.3879999999999999</v>
      </c>
      <c r="D38" s="254"/>
      <c r="E38" s="254"/>
      <c r="F38" s="254"/>
      <c r="G38" s="254">
        <v>0.2</v>
      </c>
      <c r="H38" s="254">
        <v>0.3</v>
      </c>
      <c r="I38" s="254">
        <v>0.4</v>
      </c>
      <c r="J38" s="254">
        <v>0.48799999999999999</v>
      </c>
      <c r="K38" s="254"/>
      <c r="L38" s="254"/>
      <c r="M38" s="254"/>
      <c r="N38" s="254"/>
      <c r="O38" s="254"/>
      <c r="P38" s="181"/>
    </row>
    <row r="39" spans="1:16" ht="18.75" customHeight="1" x14ac:dyDescent="0.3">
      <c r="A39" s="341" t="s">
        <v>24</v>
      </c>
      <c r="B39" s="90" t="s">
        <v>96</v>
      </c>
      <c r="C39" s="109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181"/>
    </row>
    <row r="40" spans="1:16" ht="18.75" customHeight="1" x14ac:dyDescent="0.3">
      <c r="A40" s="341"/>
      <c r="B40" s="282" t="s">
        <v>139</v>
      </c>
      <c r="C40" s="109">
        <v>8.4000000000000005E-2</v>
      </c>
      <c r="D40" s="254"/>
      <c r="E40" s="254"/>
      <c r="F40" s="254"/>
      <c r="G40" s="254"/>
      <c r="H40" s="254">
        <v>2.8000000000000001E-2</v>
      </c>
      <c r="I40" s="254">
        <v>2.8000000000000001E-2</v>
      </c>
      <c r="J40" s="257">
        <v>2.8000000000000001E-2</v>
      </c>
      <c r="K40" s="254"/>
      <c r="L40" s="254"/>
      <c r="M40" s="254"/>
      <c r="N40" s="254"/>
      <c r="O40" s="254"/>
      <c r="P40" s="181"/>
    </row>
    <row r="41" spans="1:16" ht="18.75" customHeight="1" x14ac:dyDescent="0.3">
      <c r="A41" s="341" t="s">
        <v>25</v>
      </c>
      <c r="B41" s="88" t="s">
        <v>99</v>
      </c>
      <c r="C41" s="109"/>
      <c r="D41" s="257"/>
      <c r="E41" s="257"/>
      <c r="F41" s="257"/>
      <c r="G41" s="257"/>
      <c r="H41" s="257"/>
      <c r="I41" s="257"/>
      <c r="J41" s="257"/>
      <c r="K41" s="257"/>
      <c r="L41" s="257"/>
      <c r="M41" s="281"/>
      <c r="N41" s="281"/>
      <c r="O41" s="281"/>
      <c r="P41" s="181"/>
    </row>
    <row r="42" spans="1:16" ht="18.75" customHeight="1" x14ac:dyDescent="0.3">
      <c r="A42" s="341"/>
      <c r="B42" s="251" t="s">
        <v>48</v>
      </c>
      <c r="C42" s="109">
        <v>15.967000000000001</v>
      </c>
      <c r="D42" s="254"/>
      <c r="E42" s="254"/>
      <c r="F42" s="254"/>
      <c r="G42" s="254"/>
      <c r="H42" s="254">
        <v>1.5</v>
      </c>
      <c r="I42" s="254">
        <v>4</v>
      </c>
      <c r="J42" s="254">
        <v>8</v>
      </c>
      <c r="K42" s="254">
        <v>2.4670000000000001</v>
      </c>
      <c r="L42" s="254"/>
      <c r="M42" s="254"/>
      <c r="N42" s="254"/>
      <c r="O42" s="254"/>
      <c r="P42" s="181"/>
    </row>
    <row r="43" spans="1:16" ht="18.75" customHeight="1" x14ac:dyDescent="0.3">
      <c r="A43" s="341" t="s">
        <v>26</v>
      </c>
      <c r="B43" s="255" t="s">
        <v>101</v>
      </c>
      <c r="C43" s="109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181"/>
    </row>
    <row r="44" spans="1:16" ht="18.75" customHeight="1" x14ac:dyDescent="0.3">
      <c r="A44" s="341"/>
      <c r="B44" s="251" t="s">
        <v>48</v>
      </c>
      <c r="C44" s="109">
        <v>0.36199999999999999</v>
      </c>
      <c r="D44" s="254"/>
      <c r="E44" s="254"/>
      <c r="F44" s="254"/>
      <c r="G44" s="254"/>
      <c r="H44" s="254">
        <v>0.09</v>
      </c>
      <c r="I44" s="254">
        <v>0.09</v>
      </c>
      <c r="J44" s="254">
        <v>9.1999999999999998E-2</v>
      </c>
      <c r="K44" s="254">
        <v>0.09</v>
      </c>
      <c r="L44" s="254"/>
      <c r="M44" s="254"/>
      <c r="N44" s="254"/>
      <c r="O44" s="254"/>
      <c r="P44" s="181"/>
    </row>
    <row r="45" spans="1:16" ht="18.75" customHeight="1" x14ac:dyDescent="0.3">
      <c r="A45" s="341" t="s">
        <v>33</v>
      </c>
      <c r="B45" s="90" t="s">
        <v>103</v>
      </c>
      <c r="C45" s="109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181"/>
    </row>
    <row r="46" spans="1:16" ht="18.75" customHeight="1" x14ac:dyDescent="0.3">
      <c r="A46" s="341"/>
      <c r="B46" s="251" t="s">
        <v>139</v>
      </c>
      <c r="C46" s="109">
        <v>0.21659999999999999</v>
      </c>
      <c r="D46" s="254"/>
      <c r="E46" s="254"/>
      <c r="F46" s="254"/>
      <c r="G46" s="254"/>
      <c r="H46" s="254"/>
      <c r="I46" s="254"/>
      <c r="J46" s="254">
        <v>4.2000000000000003E-2</v>
      </c>
      <c r="K46" s="283">
        <v>4.2999999999999997E-2</v>
      </c>
      <c r="L46" s="283">
        <v>4.4600000000000001E-2</v>
      </c>
      <c r="M46" s="283">
        <v>4.4600000000000001E-2</v>
      </c>
      <c r="N46" s="283">
        <v>4.24E-2</v>
      </c>
      <c r="O46" s="254"/>
      <c r="P46" s="181"/>
    </row>
    <row r="47" spans="1:16" ht="18.75" customHeight="1" x14ac:dyDescent="0.3">
      <c r="A47" s="341" t="s">
        <v>27</v>
      </c>
      <c r="B47" s="90" t="s">
        <v>107</v>
      </c>
      <c r="C47" s="109"/>
      <c r="D47" s="281"/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81"/>
      <c r="P47" s="181"/>
    </row>
    <row r="48" spans="1:16" ht="18.75" customHeight="1" x14ac:dyDescent="0.3">
      <c r="A48" s="341"/>
      <c r="B48" s="251" t="s">
        <v>139</v>
      </c>
      <c r="C48" s="109">
        <v>0.49500000000000005</v>
      </c>
      <c r="D48" s="254"/>
      <c r="E48" s="254"/>
      <c r="F48" s="254"/>
      <c r="G48" s="254"/>
      <c r="H48" s="254">
        <v>0.08</v>
      </c>
      <c r="I48" s="254">
        <v>0.05</v>
      </c>
      <c r="J48" s="254">
        <v>0.08</v>
      </c>
      <c r="K48" s="254">
        <v>5.7000000000000002E-2</v>
      </c>
      <c r="L48" s="254">
        <v>0.08</v>
      </c>
      <c r="M48" s="254">
        <v>7.3999999999999996E-2</v>
      </c>
      <c r="N48" s="254">
        <v>7.3999999999999996E-2</v>
      </c>
      <c r="O48" s="254"/>
      <c r="P48" s="181"/>
    </row>
    <row r="49" spans="1:16" ht="18.75" customHeight="1" x14ac:dyDescent="0.3">
      <c r="A49" s="341" t="s">
        <v>28</v>
      </c>
      <c r="B49" s="61" t="s">
        <v>110</v>
      </c>
      <c r="C49" s="109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181"/>
    </row>
    <row r="50" spans="1:16" ht="18.75" customHeight="1" x14ac:dyDescent="0.3">
      <c r="A50" s="341"/>
      <c r="B50" s="251" t="s">
        <v>139</v>
      </c>
      <c r="C50" s="109">
        <v>0.7669999999999999</v>
      </c>
      <c r="D50" s="254"/>
      <c r="E50" s="254"/>
      <c r="F50" s="254"/>
      <c r="G50" s="254">
        <v>0.16700000000000001</v>
      </c>
      <c r="H50" s="254">
        <v>0.3</v>
      </c>
      <c r="I50" s="254">
        <v>0.3</v>
      </c>
      <c r="J50" s="254"/>
      <c r="K50" s="254"/>
      <c r="L50" s="254"/>
      <c r="M50" s="254"/>
      <c r="N50" s="254"/>
      <c r="O50" s="254"/>
      <c r="P50" s="182"/>
    </row>
    <row r="51" spans="1:16" ht="39" customHeight="1" x14ac:dyDescent="0.3">
      <c r="A51" s="355" t="s">
        <v>29</v>
      </c>
      <c r="B51" s="284" t="s">
        <v>129</v>
      </c>
      <c r="C51" s="109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182"/>
    </row>
    <row r="52" spans="1:16" ht="18.75" customHeight="1" x14ac:dyDescent="0.3">
      <c r="A52" s="356"/>
      <c r="B52" s="251" t="s">
        <v>67</v>
      </c>
      <c r="C52" s="109">
        <v>0.22</v>
      </c>
      <c r="D52" s="254"/>
      <c r="E52" s="254"/>
      <c r="F52" s="254"/>
      <c r="G52" s="254"/>
      <c r="H52" s="254"/>
      <c r="I52" s="254"/>
      <c r="J52" s="254"/>
      <c r="K52" s="254">
        <v>3.5000000000000003E-2</v>
      </c>
      <c r="L52" s="254">
        <v>4.8000000000000001E-2</v>
      </c>
      <c r="M52" s="254">
        <v>5.5E-2</v>
      </c>
      <c r="N52" s="254">
        <v>4.8000000000000001E-2</v>
      </c>
      <c r="O52" s="254">
        <v>3.4000000000000002E-2</v>
      </c>
      <c r="P52" s="182"/>
    </row>
    <row r="53" spans="1:16" ht="18.75" customHeight="1" x14ac:dyDescent="0.3">
      <c r="A53" s="341" t="s">
        <v>30</v>
      </c>
      <c r="B53" s="90" t="s">
        <v>111</v>
      </c>
      <c r="C53" s="109"/>
      <c r="D53" s="281"/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  <c r="P53" s="181"/>
    </row>
    <row r="54" spans="1:16" ht="18.75" customHeight="1" x14ac:dyDescent="0.3">
      <c r="A54" s="341"/>
      <c r="B54" s="251" t="s">
        <v>139</v>
      </c>
      <c r="C54" s="109">
        <v>0.1</v>
      </c>
      <c r="D54" s="254"/>
      <c r="E54" s="254"/>
      <c r="F54" s="254"/>
      <c r="G54" s="254"/>
      <c r="H54" s="254"/>
      <c r="I54" s="254"/>
      <c r="J54" s="254">
        <v>0.1</v>
      </c>
      <c r="K54" s="254"/>
      <c r="L54" s="254"/>
      <c r="M54" s="254"/>
      <c r="N54" s="254"/>
      <c r="O54" s="254"/>
      <c r="P54" s="181"/>
    </row>
    <row r="55" spans="1:16" s="121" customFormat="1" ht="37.5" customHeight="1" x14ac:dyDescent="0.3">
      <c r="A55" s="341" t="s">
        <v>31</v>
      </c>
      <c r="B55" s="61" t="s">
        <v>155</v>
      </c>
      <c r="C55" s="109"/>
      <c r="D55" s="281"/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81"/>
      <c r="P55" s="183"/>
    </row>
    <row r="56" spans="1:16" s="121" customFormat="1" ht="18.75" customHeight="1" x14ac:dyDescent="0.3">
      <c r="A56" s="341"/>
      <c r="B56" s="251" t="s">
        <v>139</v>
      </c>
      <c r="C56" s="109">
        <v>0.52500000000000002</v>
      </c>
      <c r="D56" s="254"/>
      <c r="E56" s="254"/>
      <c r="F56" s="254"/>
      <c r="G56" s="254"/>
      <c r="H56" s="254"/>
      <c r="I56" s="254">
        <v>0.52500000000000002</v>
      </c>
      <c r="J56" s="257"/>
      <c r="K56" s="257"/>
      <c r="L56" s="257"/>
      <c r="M56" s="254"/>
      <c r="N56" s="254"/>
      <c r="O56" s="257"/>
      <c r="P56" s="183"/>
    </row>
    <row r="57" spans="1:16" s="121" customFormat="1" ht="37.5" x14ac:dyDescent="0.3">
      <c r="A57" s="357" t="s">
        <v>32</v>
      </c>
      <c r="B57" s="285" t="s">
        <v>134</v>
      </c>
      <c r="C57" s="109"/>
      <c r="D57" s="254"/>
      <c r="E57" s="254"/>
      <c r="F57" s="254"/>
      <c r="G57" s="254"/>
      <c r="H57" s="254"/>
      <c r="I57" s="254"/>
      <c r="J57" s="257"/>
      <c r="K57" s="257"/>
      <c r="L57" s="257"/>
      <c r="M57" s="254"/>
      <c r="N57" s="254"/>
      <c r="O57" s="257"/>
      <c r="P57" s="183"/>
    </row>
    <row r="58" spans="1:16" s="121" customFormat="1" ht="18.75" customHeight="1" x14ac:dyDescent="0.3">
      <c r="A58" s="358"/>
      <c r="B58" s="251" t="s">
        <v>139</v>
      </c>
      <c r="C58" s="286">
        <v>7.9000000000000001E-2</v>
      </c>
      <c r="D58" s="254"/>
      <c r="E58" s="254"/>
      <c r="F58" s="254"/>
      <c r="G58" s="254"/>
      <c r="H58" s="254"/>
      <c r="I58" s="254"/>
      <c r="J58" s="257">
        <v>5.3E-3</v>
      </c>
      <c r="K58" s="257">
        <v>1.3299999999999999E-2</v>
      </c>
      <c r="L58" s="257">
        <v>1.6299999999999999E-2</v>
      </c>
      <c r="M58" s="254">
        <v>1.6199999999999999E-2</v>
      </c>
      <c r="N58" s="254">
        <v>1.5100000000000001E-2</v>
      </c>
      <c r="O58" s="257">
        <v>1.2800000000000001E-2</v>
      </c>
      <c r="P58" s="183"/>
    </row>
    <row r="59" spans="1:16" s="102" customFormat="1" ht="38.25" customHeight="1" x14ac:dyDescent="0.3">
      <c r="A59" s="331" t="s">
        <v>40</v>
      </c>
      <c r="B59" s="61" t="s">
        <v>140</v>
      </c>
      <c r="C59" s="109"/>
      <c r="D59" s="287"/>
      <c r="E59" s="287"/>
      <c r="F59" s="287"/>
      <c r="G59" s="287"/>
      <c r="H59" s="287"/>
      <c r="I59" s="287"/>
      <c r="J59" s="287"/>
      <c r="K59" s="287"/>
      <c r="L59" s="287"/>
      <c r="M59" s="287"/>
      <c r="N59" s="287"/>
      <c r="O59" s="287"/>
      <c r="P59" s="184"/>
    </row>
    <row r="60" spans="1:16" ht="18.75" customHeight="1" x14ac:dyDescent="0.3">
      <c r="A60" s="332"/>
      <c r="B60" s="251" t="s">
        <v>139</v>
      </c>
      <c r="C60" s="109">
        <v>1.5909600000000002</v>
      </c>
      <c r="D60" s="254"/>
      <c r="E60" s="254"/>
      <c r="F60" s="254"/>
      <c r="G60" s="257">
        <v>0.26516000000000001</v>
      </c>
      <c r="H60" s="257">
        <v>0.26516000000000001</v>
      </c>
      <c r="I60" s="257">
        <v>0.26516000000000001</v>
      </c>
      <c r="J60" s="257">
        <v>0.26516000000000001</v>
      </c>
      <c r="K60" s="257">
        <v>0.26516000000000001</v>
      </c>
      <c r="L60" s="257">
        <v>0.26516000000000001</v>
      </c>
      <c r="M60" s="257"/>
      <c r="N60" s="257"/>
      <c r="O60" s="254"/>
      <c r="P60" s="181"/>
    </row>
    <row r="61" spans="1:16" ht="18.75" customHeight="1" x14ac:dyDescent="0.3">
      <c r="A61" s="341" t="s">
        <v>41</v>
      </c>
      <c r="B61" s="61" t="s">
        <v>143</v>
      </c>
      <c r="C61" s="109"/>
      <c r="D61" s="254"/>
      <c r="E61" s="254"/>
      <c r="F61" s="254"/>
      <c r="G61" s="288"/>
      <c r="H61" s="288"/>
      <c r="I61" s="288"/>
      <c r="J61" s="288"/>
      <c r="K61" s="288"/>
      <c r="L61" s="288"/>
      <c r="M61" s="288"/>
      <c r="N61" s="288"/>
      <c r="O61" s="281"/>
      <c r="P61" s="181"/>
    </row>
    <row r="62" spans="1:16" ht="18.75" customHeight="1" x14ac:dyDescent="0.3">
      <c r="A62" s="341"/>
      <c r="B62" s="251" t="s">
        <v>139</v>
      </c>
      <c r="C62" s="109">
        <v>1.9320000000000002</v>
      </c>
      <c r="D62" s="254"/>
      <c r="E62" s="254"/>
      <c r="F62" s="254"/>
      <c r="G62" s="257">
        <v>0.32200000000000001</v>
      </c>
      <c r="H62" s="257">
        <v>0.32200000000000001</v>
      </c>
      <c r="I62" s="257">
        <v>0.32200000000000001</v>
      </c>
      <c r="J62" s="257">
        <v>0.32200000000000001</v>
      </c>
      <c r="K62" s="257">
        <v>0.32200000000000001</v>
      </c>
      <c r="L62" s="257">
        <v>0.32200000000000001</v>
      </c>
      <c r="M62" s="257"/>
      <c r="N62" s="257"/>
      <c r="O62" s="254"/>
      <c r="P62" s="181"/>
    </row>
    <row r="63" spans="1:16" ht="20.100000000000001" customHeight="1" x14ac:dyDescent="0.2">
      <c r="A63" s="72"/>
      <c r="B63" s="73"/>
      <c r="C63" s="76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242"/>
      <c r="P63" s="6"/>
    </row>
    <row r="64" spans="1:16" s="69" customFormat="1" ht="18.75" x14ac:dyDescent="0.3">
      <c r="A64" s="64"/>
      <c r="B64" s="84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64"/>
    </row>
    <row r="65" spans="3:15" ht="12.95" customHeight="1" x14ac:dyDescent="0.2">
      <c r="C65" s="103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3:15" ht="12.95" customHeight="1" x14ac:dyDescent="0.2"/>
    <row r="67" spans="3:15" ht="12.95" customHeight="1" x14ac:dyDescent="0.2"/>
    <row r="68" spans="3:15" ht="12.95" customHeight="1" x14ac:dyDescent="0.2"/>
    <row r="69" spans="3:15" ht="12.95" customHeight="1" x14ac:dyDescent="0.2"/>
    <row r="70" spans="3:15" ht="12.95" customHeight="1" x14ac:dyDescent="0.2"/>
    <row r="71" spans="3:15" ht="12.95" customHeight="1" x14ac:dyDescent="0.2"/>
    <row r="72" spans="3:15" ht="12.95" customHeight="1" x14ac:dyDescent="0.2"/>
    <row r="73" spans="3:15" ht="12.95" customHeight="1" x14ac:dyDescent="0.2"/>
    <row r="74" spans="3:15" ht="12.95" customHeight="1" x14ac:dyDescent="0.2"/>
    <row r="75" spans="3:15" ht="12.95" customHeight="1" x14ac:dyDescent="0.2"/>
    <row r="76" spans="3:15" ht="12.95" customHeight="1" x14ac:dyDescent="0.2"/>
    <row r="77" spans="3:15" ht="12.95" customHeight="1" x14ac:dyDescent="0.2"/>
    <row r="78" spans="3:15" ht="12.95" customHeight="1" x14ac:dyDescent="0.2"/>
    <row r="79" spans="3:15" ht="12.95" customHeight="1" x14ac:dyDescent="0.2"/>
    <row r="80" spans="3:15" ht="12.95" customHeight="1" x14ac:dyDescent="0.2"/>
    <row r="81" ht="12.95" customHeight="1" x14ac:dyDescent="0.2"/>
    <row r="82" ht="12.95" customHeight="1" x14ac:dyDescent="0.2"/>
    <row r="83" ht="12.95" customHeight="1" x14ac:dyDescent="0.2"/>
    <row r="84" ht="12.95" customHeight="1" x14ac:dyDescent="0.2"/>
    <row r="85" ht="12.95" customHeight="1" x14ac:dyDescent="0.2"/>
    <row r="86" ht="12.95" customHeight="1" x14ac:dyDescent="0.2"/>
    <row r="87" ht="12.95" customHeight="1" x14ac:dyDescent="0.2"/>
    <row r="88" ht="12.95" customHeight="1" x14ac:dyDescent="0.2"/>
    <row r="89" ht="12.95" customHeight="1" x14ac:dyDescent="0.2"/>
    <row r="90" ht="12.95" customHeight="1" x14ac:dyDescent="0.2"/>
    <row r="91" ht="12.95" customHeight="1" x14ac:dyDescent="0.2"/>
    <row r="92" ht="12.95" customHeight="1" x14ac:dyDescent="0.2"/>
    <row r="93" ht="12.95" customHeight="1" x14ac:dyDescent="0.2"/>
    <row r="94" ht="12.95" customHeight="1" x14ac:dyDescent="0.2"/>
    <row r="95" ht="12.95" customHeight="1" x14ac:dyDescent="0.2"/>
    <row r="96" ht="12.95" customHeight="1" x14ac:dyDescent="0.2"/>
    <row r="97" ht="12.95" customHeight="1" x14ac:dyDescent="0.2"/>
    <row r="98" ht="12.95" customHeight="1" x14ac:dyDescent="0.2"/>
    <row r="99" ht="12.95" customHeight="1" x14ac:dyDescent="0.2"/>
    <row r="100" ht="12.95" customHeight="1" x14ac:dyDescent="0.2"/>
    <row r="101" ht="12.95" customHeight="1" x14ac:dyDescent="0.2"/>
    <row r="102" ht="12.95" customHeight="1" x14ac:dyDescent="0.2"/>
    <row r="103" ht="12.95" customHeight="1" x14ac:dyDescent="0.2"/>
    <row r="104" ht="12.95" customHeight="1" x14ac:dyDescent="0.2"/>
    <row r="105" ht="12.95" customHeight="1" x14ac:dyDescent="0.2"/>
    <row r="106" ht="12.95" customHeight="1" x14ac:dyDescent="0.2"/>
    <row r="107" ht="12.9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2.95" customHeight="1" x14ac:dyDescent="0.2"/>
    <row r="154" ht="12.95" customHeight="1" x14ac:dyDescent="0.2"/>
    <row r="155" ht="12.95" customHeight="1" x14ac:dyDescent="0.2"/>
    <row r="156" ht="12.95" customHeight="1" x14ac:dyDescent="0.2"/>
    <row r="157" ht="12.95" customHeight="1" x14ac:dyDescent="0.2"/>
    <row r="158" ht="12.95" customHeight="1" x14ac:dyDescent="0.2"/>
    <row r="159" ht="12.95" customHeight="1" x14ac:dyDescent="0.2"/>
    <row r="160" ht="12.95" customHeight="1" x14ac:dyDescent="0.2"/>
    <row r="161" ht="12.9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2.95" customHeight="1" x14ac:dyDescent="0.2"/>
    <row r="208" ht="12.95" customHeight="1" x14ac:dyDescent="0.2"/>
    <row r="209" ht="12.95" customHeight="1" x14ac:dyDescent="0.2"/>
    <row r="210" ht="12.95" customHeight="1" x14ac:dyDescent="0.2"/>
    <row r="211" ht="12.95" customHeight="1" x14ac:dyDescent="0.2"/>
    <row r="212" ht="12.95" customHeight="1" x14ac:dyDescent="0.2"/>
    <row r="213" ht="12.95" customHeight="1" x14ac:dyDescent="0.2"/>
    <row r="214" ht="12.95" customHeight="1" x14ac:dyDescent="0.2"/>
    <row r="215" ht="12.9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  <row r="248" ht="12.95" customHeight="1" x14ac:dyDescent="0.2"/>
    <row r="249" ht="12.95" customHeight="1" x14ac:dyDescent="0.2"/>
    <row r="250" ht="12.95" customHeight="1" x14ac:dyDescent="0.2"/>
    <row r="251" ht="12.95" customHeight="1" x14ac:dyDescent="0.2"/>
    <row r="252" ht="12.95" customHeight="1" x14ac:dyDescent="0.2"/>
    <row r="253" ht="12.95" customHeight="1" x14ac:dyDescent="0.2"/>
    <row r="254" ht="12.95" customHeight="1" x14ac:dyDescent="0.2"/>
    <row r="255" ht="12.95" customHeight="1" x14ac:dyDescent="0.2"/>
    <row r="256" ht="12.95" customHeight="1" x14ac:dyDescent="0.2"/>
    <row r="257" ht="12.95" customHeight="1" x14ac:dyDescent="0.2"/>
    <row r="258" ht="12.95" customHeight="1" x14ac:dyDescent="0.2"/>
    <row r="259" ht="12.95" customHeight="1" x14ac:dyDescent="0.2"/>
    <row r="260" ht="12.95" customHeight="1" x14ac:dyDescent="0.2"/>
    <row r="261" ht="12.95" customHeight="1" x14ac:dyDescent="0.2"/>
    <row r="262" ht="12.95" customHeight="1" x14ac:dyDescent="0.2"/>
    <row r="263" ht="12.95" customHeight="1" x14ac:dyDescent="0.2"/>
    <row r="264" ht="12.95" customHeight="1" x14ac:dyDescent="0.2"/>
    <row r="265" ht="12.95" customHeight="1" x14ac:dyDescent="0.2"/>
    <row r="266" ht="12.95" customHeight="1" x14ac:dyDescent="0.2"/>
    <row r="267" ht="12.95" customHeight="1" x14ac:dyDescent="0.2"/>
    <row r="268" ht="12.95" customHeight="1" x14ac:dyDescent="0.2"/>
    <row r="269" ht="12.95" customHeight="1" x14ac:dyDescent="0.2"/>
    <row r="270" ht="12.95" customHeight="1" x14ac:dyDescent="0.2"/>
    <row r="271" ht="12.95" customHeight="1" x14ac:dyDescent="0.2"/>
    <row r="272" ht="12.95" customHeight="1" x14ac:dyDescent="0.2"/>
    <row r="273" ht="12.95" customHeight="1" x14ac:dyDescent="0.2"/>
    <row r="274" ht="12.95" customHeight="1" x14ac:dyDescent="0.2"/>
    <row r="275" ht="12.95" customHeight="1" x14ac:dyDescent="0.2"/>
    <row r="276" ht="12.95" customHeight="1" x14ac:dyDescent="0.2"/>
    <row r="277" ht="12.95" customHeight="1" x14ac:dyDescent="0.2"/>
    <row r="278" ht="12.95" customHeight="1" x14ac:dyDescent="0.2"/>
    <row r="279" ht="12.95" customHeight="1" x14ac:dyDescent="0.2"/>
    <row r="280" ht="12.95" customHeight="1" x14ac:dyDescent="0.2"/>
    <row r="281" ht="12.95" customHeight="1" x14ac:dyDescent="0.2"/>
    <row r="282" ht="12.95" customHeight="1" x14ac:dyDescent="0.2"/>
    <row r="283" ht="12.95" customHeight="1" x14ac:dyDescent="0.2"/>
    <row r="284" ht="12.95" customHeight="1" x14ac:dyDescent="0.2"/>
    <row r="285" ht="12.95" customHeight="1" x14ac:dyDescent="0.2"/>
    <row r="286" ht="12.95" customHeight="1" x14ac:dyDescent="0.2"/>
    <row r="287" ht="12.95" customHeight="1" x14ac:dyDescent="0.2"/>
    <row r="288" ht="12.95" customHeight="1" x14ac:dyDescent="0.2"/>
    <row r="289" ht="12.95" customHeight="1" x14ac:dyDescent="0.2"/>
    <row r="290" ht="12.95" customHeight="1" x14ac:dyDescent="0.2"/>
    <row r="291" ht="12.95" customHeight="1" x14ac:dyDescent="0.2"/>
    <row r="292" ht="12.95" customHeight="1" x14ac:dyDescent="0.2"/>
    <row r="293" ht="12.95" customHeight="1" x14ac:dyDescent="0.2"/>
    <row r="294" ht="12.95" customHeight="1" x14ac:dyDescent="0.2"/>
    <row r="295" ht="12.95" customHeight="1" x14ac:dyDescent="0.2"/>
    <row r="296" ht="12.95" customHeight="1" x14ac:dyDescent="0.2"/>
    <row r="297" ht="12.95" customHeight="1" x14ac:dyDescent="0.2"/>
    <row r="298" ht="12.95" customHeight="1" x14ac:dyDescent="0.2"/>
    <row r="299" ht="12.95" customHeight="1" x14ac:dyDescent="0.2"/>
    <row r="300" ht="12.95" customHeight="1" x14ac:dyDescent="0.2"/>
    <row r="301" ht="12.95" customHeight="1" x14ac:dyDescent="0.2"/>
    <row r="302" ht="12.95" customHeight="1" x14ac:dyDescent="0.2"/>
    <row r="303" ht="12.95" customHeight="1" x14ac:dyDescent="0.2"/>
    <row r="304" ht="12.95" customHeight="1" x14ac:dyDescent="0.2"/>
    <row r="305" ht="12.95" customHeight="1" x14ac:dyDescent="0.2"/>
    <row r="306" ht="12.95" customHeight="1" x14ac:dyDescent="0.2"/>
    <row r="307" ht="12.95" customHeight="1" x14ac:dyDescent="0.2"/>
    <row r="308" ht="12.95" customHeight="1" x14ac:dyDescent="0.2"/>
    <row r="309" ht="12.95" customHeight="1" x14ac:dyDescent="0.2"/>
    <row r="310" ht="12.95" customHeight="1" x14ac:dyDescent="0.2"/>
    <row r="311" ht="12.95" customHeight="1" x14ac:dyDescent="0.2"/>
    <row r="312" ht="12.95" customHeight="1" x14ac:dyDescent="0.2"/>
    <row r="313" ht="12.95" customHeight="1" x14ac:dyDescent="0.2"/>
    <row r="314" ht="12.95" customHeight="1" x14ac:dyDescent="0.2"/>
    <row r="315" ht="12.95" customHeight="1" x14ac:dyDescent="0.2"/>
    <row r="316" ht="12.95" customHeight="1" x14ac:dyDescent="0.2"/>
    <row r="317" ht="12.95" customHeight="1" x14ac:dyDescent="0.2"/>
  </sheetData>
  <mergeCells count="25">
    <mergeCell ref="M2:N2"/>
    <mergeCell ref="A5:O5"/>
    <mergeCell ref="A43:A44"/>
    <mergeCell ref="A37:A38"/>
    <mergeCell ref="A47:A48"/>
    <mergeCell ref="A41:A42"/>
    <mergeCell ref="A7:A8"/>
    <mergeCell ref="A33:A34"/>
    <mergeCell ref="A39:A40"/>
    <mergeCell ref="A6:O6"/>
    <mergeCell ref="A35:A36"/>
    <mergeCell ref="A27:A29"/>
    <mergeCell ref="B7:B8"/>
    <mergeCell ref="D7:L7"/>
    <mergeCell ref="M7:O7"/>
    <mergeCell ref="C7:C8"/>
    <mergeCell ref="E4:F4"/>
    <mergeCell ref="A61:A62"/>
    <mergeCell ref="A59:A60"/>
    <mergeCell ref="A53:A54"/>
    <mergeCell ref="A45:A46"/>
    <mergeCell ref="A55:A56"/>
    <mergeCell ref="A49:A50"/>
    <mergeCell ref="A51:A52"/>
    <mergeCell ref="A57:A58"/>
  </mergeCells>
  <phoneticPr fontId="0" type="noConversion"/>
  <printOptions horizontalCentered="1"/>
  <pageMargins left="0" right="0" top="0.78740157480314965" bottom="0" header="0" footer="0"/>
  <pageSetup paperSize="9" scale="72" fitToHeight="0" orientation="landscape" verticalDpi="300" r:id="rId1"/>
  <headerFooter alignWithMargins="0"/>
  <rowBreaks count="1" manualBreakCount="1">
    <brk id="34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AK63"/>
  <sheetViews>
    <sheetView view="pageBreakPreview" topLeftCell="A2" zoomScale="112" zoomScaleSheetLayoutView="112" workbookViewId="0">
      <pane xSplit="3" ySplit="7" topLeftCell="D30" activePane="bottomRight" state="frozen"/>
      <selection activeCell="A2" sqref="A2"/>
      <selection pane="topRight" activeCell="D2" sqref="D2"/>
      <selection pane="bottomLeft" activeCell="A11" sqref="A11"/>
      <selection pane="bottomRight" activeCell="C34" sqref="C34:O62"/>
    </sheetView>
  </sheetViews>
  <sheetFormatPr defaultRowHeight="12.75" outlineLevelRow="1" x14ac:dyDescent="0.2"/>
  <cols>
    <col min="1" max="1" width="8.28515625" style="7" customWidth="1"/>
    <col min="2" max="2" width="68" style="8" customWidth="1"/>
    <col min="3" max="3" width="12.7109375" style="10" customWidth="1"/>
    <col min="4" max="4" width="10.7109375" style="9" bestFit="1" customWidth="1"/>
    <col min="5" max="9" width="9.7109375" style="9" customWidth="1"/>
    <col min="10" max="15" width="10.7109375" style="9" bestFit="1" customWidth="1"/>
    <col min="16" max="16" width="8.140625" style="6" customWidth="1"/>
    <col min="17" max="16384" width="9.140625" style="6"/>
  </cols>
  <sheetData>
    <row r="1" spans="1:37" ht="20.100000000000001" hidden="1" customHeight="1" x14ac:dyDescent="0.2"/>
    <row r="2" spans="1:37" ht="20.100000000000001" customHeight="1" x14ac:dyDescent="0.3">
      <c r="M2" s="326"/>
      <c r="N2" s="326"/>
      <c r="O2" s="326"/>
    </row>
    <row r="3" spans="1:37" ht="20.100000000000001" customHeight="1" x14ac:dyDescent="0.3">
      <c r="A3" s="189"/>
      <c r="B3" s="213"/>
      <c r="C3" s="191"/>
      <c r="D3" s="193"/>
      <c r="E3" s="193"/>
      <c r="F3" s="193"/>
      <c r="G3" s="193"/>
      <c r="H3" s="193"/>
      <c r="I3" s="193"/>
      <c r="J3" s="193"/>
      <c r="K3" s="310"/>
      <c r="L3" s="193"/>
      <c r="M3" s="326" t="s">
        <v>182</v>
      </c>
      <c r="N3" s="326"/>
      <c r="O3" s="326"/>
    </row>
    <row r="4" spans="1:37" ht="20.100000000000001" customHeight="1" x14ac:dyDescent="0.3">
      <c r="A4" s="189"/>
      <c r="B4" s="213"/>
      <c r="C4" s="191"/>
      <c r="D4" s="193"/>
      <c r="E4" s="344" t="s">
        <v>174</v>
      </c>
      <c r="F4" s="344"/>
      <c r="G4" s="193"/>
      <c r="H4" s="193"/>
      <c r="I4" s="193"/>
      <c r="J4" s="193"/>
      <c r="K4" s="193"/>
      <c r="L4" s="193"/>
      <c r="M4" s="95"/>
      <c r="N4" s="193"/>
      <c r="O4" s="192"/>
    </row>
    <row r="5" spans="1:37" ht="20.100000000000001" customHeight="1" x14ac:dyDescent="0.2">
      <c r="A5" s="327" t="s">
        <v>176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51"/>
    </row>
    <row r="6" spans="1:37" s="22" customFormat="1" ht="43.5" customHeight="1" x14ac:dyDescent="0.2">
      <c r="A6" s="330" t="s">
        <v>233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</row>
    <row r="7" spans="1:37" s="15" customFormat="1" ht="24" customHeight="1" x14ac:dyDescent="0.2">
      <c r="A7" s="333" t="s">
        <v>73</v>
      </c>
      <c r="B7" s="333" t="s">
        <v>1</v>
      </c>
      <c r="C7" s="333" t="s">
        <v>2</v>
      </c>
      <c r="D7" s="333" t="s">
        <v>169</v>
      </c>
      <c r="E7" s="333"/>
      <c r="F7" s="333"/>
      <c r="G7" s="333"/>
      <c r="H7" s="333"/>
      <c r="I7" s="333"/>
      <c r="J7" s="333"/>
      <c r="K7" s="333"/>
      <c r="L7" s="333"/>
      <c r="M7" s="333" t="s">
        <v>184</v>
      </c>
      <c r="N7" s="333"/>
      <c r="O7" s="333"/>
      <c r="P7" s="30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s="15" customFormat="1" ht="74.25" customHeight="1" x14ac:dyDescent="0.2">
      <c r="A8" s="333"/>
      <c r="B8" s="333"/>
      <c r="C8" s="333"/>
      <c r="D8" s="58" t="s">
        <v>3</v>
      </c>
      <c r="E8" s="58" t="s">
        <v>4</v>
      </c>
      <c r="F8" s="58" t="s">
        <v>5</v>
      </c>
      <c r="G8" s="58" t="s">
        <v>6</v>
      </c>
      <c r="H8" s="58" t="s">
        <v>7</v>
      </c>
      <c r="I8" s="58" t="s">
        <v>8</v>
      </c>
      <c r="J8" s="58" t="s">
        <v>9</v>
      </c>
      <c r="K8" s="58" t="s">
        <v>10</v>
      </c>
      <c r="L8" s="58" t="s">
        <v>11</v>
      </c>
      <c r="M8" s="58" t="s">
        <v>12</v>
      </c>
      <c r="N8" s="58" t="s">
        <v>13</v>
      </c>
      <c r="O8" s="58" t="s">
        <v>14</v>
      </c>
      <c r="P8" s="30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t="18.75" customHeight="1" x14ac:dyDescent="0.2">
      <c r="A9" s="185" t="s">
        <v>15</v>
      </c>
      <c r="B9" s="59" t="s">
        <v>171</v>
      </c>
      <c r="C9" s="185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</row>
    <row r="10" spans="1:37" s="119" customFormat="1" ht="18.75" customHeight="1" x14ac:dyDescent="0.3">
      <c r="A10" s="108" t="s">
        <v>16</v>
      </c>
      <c r="B10" s="89" t="s">
        <v>159</v>
      </c>
      <c r="C10" s="199">
        <v>1536.3173450000002</v>
      </c>
      <c r="D10" s="199">
        <v>107.382211</v>
      </c>
      <c r="E10" s="199">
        <v>94.987187999999989</v>
      </c>
      <c r="F10" s="199">
        <v>86.325406999999998</v>
      </c>
      <c r="G10" s="199">
        <v>97.071290000000005</v>
      </c>
      <c r="H10" s="199">
        <v>92.271541000000013</v>
      </c>
      <c r="I10" s="199">
        <v>87.936748999999992</v>
      </c>
      <c r="J10" s="199">
        <v>118.63845999999999</v>
      </c>
      <c r="K10" s="199">
        <v>154.83770699999999</v>
      </c>
      <c r="L10" s="199">
        <v>187.22591100000002</v>
      </c>
      <c r="M10" s="199">
        <v>191.8005</v>
      </c>
      <c r="N10" s="199">
        <v>170.57293200000001</v>
      </c>
      <c r="O10" s="199">
        <v>147.267449</v>
      </c>
      <c r="P10" s="118"/>
    </row>
    <row r="11" spans="1:37" s="13" customFormat="1" ht="18.75" customHeight="1" x14ac:dyDescent="0.3">
      <c r="A11" s="187" t="s">
        <v>34</v>
      </c>
      <c r="B11" s="88" t="s">
        <v>151</v>
      </c>
      <c r="C11" s="199">
        <v>1093.2719999999999</v>
      </c>
      <c r="D11" s="200">
        <v>73.375</v>
      </c>
      <c r="E11" s="200">
        <v>64.840999999999994</v>
      </c>
      <c r="F11" s="200">
        <v>55.804000000000002</v>
      </c>
      <c r="G11" s="200">
        <v>62.972999999999999</v>
      </c>
      <c r="H11" s="200">
        <v>62.895000000000003</v>
      </c>
      <c r="I11" s="200">
        <v>56.204000000000001</v>
      </c>
      <c r="J11" s="200">
        <v>80.995000000000005</v>
      </c>
      <c r="K11" s="200">
        <v>114.619</v>
      </c>
      <c r="L11" s="200">
        <v>140.97200000000001</v>
      </c>
      <c r="M11" s="200">
        <v>143.97800000000001</v>
      </c>
      <c r="N11" s="200">
        <v>128.34</v>
      </c>
      <c r="O11" s="200">
        <v>108.276</v>
      </c>
      <c r="P11" s="23"/>
    </row>
    <row r="12" spans="1:37" s="13" customFormat="1" ht="18.75" customHeight="1" x14ac:dyDescent="0.3">
      <c r="A12" s="187" t="s">
        <v>35</v>
      </c>
      <c r="B12" s="88" t="s">
        <v>152</v>
      </c>
      <c r="C12" s="199">
        <v>36.632999999999996</v>
      </c>
      <c r="D12" s="200">
        <v>1.756</v>
      </c>
      <c r="E12" s="200">
        <v>1.901</v>
      </c>
      <c r="F12" s="200">
        <v>2.3149999999999999</v>
      </c>
      <c r="G12" s="200">
        <v>3.2730000000000001</v>
      </c>
      <c r="H12" s="200">
        <v>3.3</v>
      </c>
      <c r="I12" s="200">
        <v>2.3260000000000001</v>
      </c>
      <c r="J12" s="200">
        <v>2.5870000000000002</v>
      </c>
      <c r="K12" s="200">
        <v>3.726</v>
      </c>
      <c r="L12" s="200">
        <v>4.2169999999999996</v>
      </c>
      <c r="M12" s="200">
        <v>4.2809999999999997</v>
      </c>
      <c r="N12" s="200">
        <v>3.8450000000000002</v>
      </c>
      <c r="O12" s="200">
        <v>3.1059999999999999</v>
      </c>
      <c r="P12" s="24"/>
    </row>
    <row r="13" spans="1:37" s="13" customFormat="1" ht="18.75" customHeight="1" x14ac:dyDescent="0.3">
      <c r="A13" s="187" t="s">
        <v>42</v>
      </c>
      <c r="B13" s="88" t="s">
        <v>122</v>
      </c>
      <c r="C13" s="199">
        <v>302.99834500000003</v>
      </c>
      <c r="D13" s="200">
        <v>26.438210999999999</v>
      </c>
      <c r="E13" s="200">
        <v>23.384188000000002</v>
      </c>
      <c r="F13" s="200">
        <v>23.976406999999998</v>
      </c>
      <c r="G13" s="200">
        <v>25.902290000000001</v>
      </c>
      <c r="H13" s="200">
        <v>21.449541</v>
      </c>
      <c r="I13" s="200">
        <v>24.678749</v>
      </c>
      <c r="J13" s="200">
        <v>27.06146</v>
      </c>
      <c r="K13" s="200">
        <v>25.321707</v>
      </c>
      <c r="L13" s="200">
        <v>27.610911000000002</v>
      </c>
      <c r="M13" s="200">
        <v>27.734500000000001</v>
      </c>
      <c r="N13" s="200">
        <v>24.245932</v>
      </c>
      <c r="O13" s="200">
        <v>25.194448999999999</v>
      </c>
      <c r="P13" s="24"/>
    </row>
    <row r="14" spans="1:37" s="13" customFormat="1" ht="18.75" customHeight="1" x14ac:dyDescent="0.3">
      <c r="A14" s="187" t="s">
        <v>36</v>
      </c>
      <c r="B14" s="88" t="s">
        <v>77</v>
      </c>
      <c r="C14" s="199">
        <v>86.457999999999998</v>
      </c>
      <c r="D14" s="227">
        <f>C14*6.73/100</f>
        <v>5.8186233999999999</v>
      </c>
      <c r="E14" s="227">
        <f>C14*6.2/100</f>
        <v>5.3603959999999997</v>
      </c>
      <c r="F14" s="227">
        <f>C14*6.2/100</f>
        <v>5.3603959999999997</v>
      </c>
      <c r="G14" s="227">
        <f>C14*6.73/100</f>
        <v>5.8186233999999999</v>
      </c>
      <c r="H14" s="227">
        <f>C14*6.47/100</f>
        <v>5.5938325999999998</v>
      </c>
      <c r="I14" s="227">
        <f>C14*5.6/100</f>
        <v>4.8416479999999993</v>
      </c>
      <c r="J14" s="227">
        <f>C14*7.09/100</f>
        <v>6.1298721999999994</v>
      </c>
      <c r="K14" s="227">
        <f>C14*10.34/100</f>
        <v>8.9397572000000007</v>
      </c>
      <c r="L14" s="227">
        <f>C14*11.88/100</f>
        <v>10.271210399999999</v>
      </c>
      <c r="M14" s="227">
        <f>C14*12.55/100</f>
        <v>10.850479</v>
      </c>
      <c r="N14" s="227">
        <f>C14*10.86/100</f>
        <v>9.3893387999999991</v>
      </c>
      <c r="O14" s="227">
        <f>C14*9.35/100</f>
        <v>8.0838230000000006</v>
      </c>
      <c r="P14" s="24"/>
    </row>
    <row r="15" spans="1:37" s="13" customFormat="1" ht="18.75" customHeight="1" x14ac:dyDescent="0.3">
      <c r="A15" s="187" t="s">
        <v>37</v>
      </c>
      <c r="B15" s="88" t="s">
        <v>79</v>
      </c>
      <c r="C15" s="199">
        <v>0.81199999999999994</v>
      </c>
      <c r="D15" s="200">
        <v>0.05</v>
      </c>
      <c r="E15" s="200">
        <v>3.7999999999999999E-2</v>
      </c>
      <c r="F15" s="200">
        <v>3.4000000000000002E-2</v>
      </c>
      <c r="G15" s="200">
        <v>2.7E-2</v>
      </c>
      <c r="H15" s="200">
        <v>2.8000000000000001E-2</v>
      </c>
      <c r="I15" s="200">
        <v>1.7000000000000001E-2</v>
      </c>
      <c r="J15" s="200">
        <v>0.05</v>
      </c>
      <c r="K15" s="200">
        <v>9.4E-2</v>
      </c>
      <c r="L15" s="200">
        <v>0.121</v>
      </c>
      <c r="M15" s="200">
        <v>0.13700000000000001</v>
      </c>
      <c r="N15" s="200">
        <v>0.114</v>
      </c>
      <c r="O15" s="200">
        <v>0.10199999999999999</v>
      </c>
      <c r="P15" s="24"/>
    </row>
    <row r="16" spans="1:37" s="12" customFormat="1" ht="18.75" customHeight="1" x14ac:dyDescent="0.3">
      <c r="A16" s="187" t="s">
        <v>17</v>
      </c>
      <c r="B16" s="89" t="s">
        <v>81</v>
      </c>
      <c r="C16" s="230"/>
      <c r="D16" s="201">
        <v>201.42930797343814</v>
      </c>
      <c r="E16" s="201">
        <v>171.72207854013769</v>
      </c>
      <c r="F16" s="201">
        <v>161.14388205467372</v>
      </c>
      <c r="G16" s="201">
        <v>173.46433478409287</v>
      </c>
      <c r="H16" s="201">
        <v>166.31735087045573</v>
      </c>
      <c r="I16" s="201">
        <v>164.75849713403881</v>
      </c>
      <c r="J16" s="201">
        <v>202.21281788701145</v>
      </c>
      <c r="K16" s="201">
        <v>247.57507458359689</v>
      </c>
      <c r="L16" s="201">
        <v>279.07875746714461</v>
      </c>
      <c r="M16" s="201">
        <v>280.1199888966807</v>
      </c>
      <c r="N16" s="201">
        <v>276.3090280680367</v>
      </c>
      <c r="O16" s="201">
        <v>231.50478178368118</v>
      </c>
    </row>
    <row r="17" spans="1:15" s="13" customFormat="1" ht="18.75" customHeight="1" x14ac:dyDescent="0.3">
      <c r="A17" s="186" t="s">
        <v>60</v>
      </c>
      <c r="B17" s="61" t="s">
        <v>82</v>
      </c>
      <c r="C17" s="200"/>
      <c r="D17" s="202">
        <v>145.58531746031747</v>
      </c>
      <c r="E17" s="202">
        <v>124.50268817204302</v>
      </c>
      <c r="F17" s="202">
        <v>110.72222222222223</v>
      </c>
      <c r="G17" s="202">
        <v>120.91589861751153</v>
      </c>
      <c r="H17" s="202">
        <v>120.76612903225806</v>
      </c>
      <c r="I17" s="202">
        <v>111.51587301587301</v>
      </c>
      <c r="J17" s="202">
        <v>145.15232974910396</v>
      </c>
      <c r="K17" s="202">
        <v>187.28594771241831</v>
      </c>
      <c r="L17" s="202">
        <v>210.53166069295102</v>
      </c>
      <c r="M17" s="202">
        <v>210.3465404394577</v>
      </c>
      <c r="N17" s="202">
        <v>209.54153605015674</v>
      </c>
      <c r="O17" s="202">
        <v>171.21442125237189</v>
      </c>
    </row>
    <row r="18" spans="1:15" s="13" customFormat="1" ht="18.75" customHeight="1" x14ac:dyDescent="0.3">
      <c r="A18" s="186" t="s">
        <v>61</v>
      </c>
      <c r="B18" s="61" t="s">
        <v>83</v>
      </c>
      <c r="C18" s="200"/>
      <c r="D18" s="202">
        <v>3.6401326699834158</v>
      </c>
      <c r="E18" s="202">
        <v>3.6501536098310297</v>
      </c>
      <c r="F18" s="202">
        <v>4.5932539682539684</v>
      </c>
      <c r="G18" s="202">
        <v>6.2845622119815676</v>
      </c>
      <c r="H18" s="202">
        <v>6.3364055299539173</v>
      </c>
      <c r="I18" s="202">
        <v>4.6150793650793656</v>
      </c>
      <c r="J18" s="202">
        <v>4.9673579109062986</v>
      </c>
      <c r="K18" s="202">
        <v>6.0882352941176467</v>
      </c>
      <c r="L18" s="202">
        <v>7.085013440860215</v>
      </c>
      <c r="M18" s="202">
        <v>7.192540322580645</v>
      </c>
      <c r="N18" s="202">
        <v>6.9055316091954033</v>
      </c>
      <c r="O18" s="202">
        <v>5.2184139784946231</v>
      </c>
    </row>
    <row r="19" spans="1:15" s="13" customFormat="1" ht="18.75" customHeight="1" x14ac:dyDescent="0.3">
      <c r="A19" s="187" t="s">
        <v>71</v>
      </c>
      <c r="B19" s="90" t="s">
        <v>123</v>
      </c>
      <c r="C19" s="200"/>
      <c r="D19" s="202">
        <v>43.199691176470587</v>
      </c>
      <c r="E19" s="202">
        <v>36.086709876543217</v>
      </c>
      <c r="F19" s="202">
        <v>39.000628086419752</v>
      </c>
      <c r="G19" s="202">
        <v>38.683228793309446</v>
      </c>
      <c r="H19" s="202">
        <v>32.033364695340502</v>
      </c>
      <c r="I19" s="202">
        <v>41.084489197530864</v>
      </c>
      <c r="J19" s="202">
        <v>40.414366786140981</v>
      </c>
      <c r="K19" s="202">
        <v>37.816169354838706</v>
      </c>
      <c r="L19" s="202">
        <v>41.234932795698924</v>
      </c>
      <c r="M19" s="202">
        <v>40.519080177653109</v>
      </c>
      <c r="N19" s="202">
        <v>38.706787994891435</v>
      </c>
      <c r="O19" s="202">
        <v>39.839419671094248</v>
      </c>
    </row>
    <row r="20" spans="1:15" s="13" customFormat="1" ht="18.75" customHeight="1" x14ac:dyDescent="0.3">
      <c r="A20" s="186" t="s">
        <v>63</v>
      </c>
      <c r="B20" s="61" t="s">
        <v>78</v>
      </c>
      <c r="C20" s="200"/>
      <c r="D20" s="202">
        <v>8.0041666666666664</v>
      </c>
      <c r="E20" s="202">
        <v>6.4825268817204309</v>
      </c>
      <c r="F20" s="202">
        <v>5.8277777777777775</v>
      </c>
      <c r="G20" s="202">
        <v>6.580645161290323</v>
      </c>
      <c r="H20" s="202">
        <v>6.181451612903226</v>
      </c>
      <c r="I20" s="202">
        <v>6.5430555555555561</v>
      </c>
      <c r="J20" s="202">
        <v>10.678763440860216</v>
      </c>
      <c r="K20" s="202">
        <v>15.384722222222221</v>
      </c>
      <c r="L20" s="202">
        <v>19.227150537634408</v>
      </c>
      <c r="M20" s="202">
        <v>21.061827956989248</v>
      </c>
      <c r="N20" s="202">
        <v>20.155172413793103</v>
      </c>
      <c r="O20" s="202">
        <v>14.23252688172043</v>
      </c>
    </row>
    <row r="21" spans="1:15" s="13" customFormat="1" ht="18.75" customHeight="1" x14ac:dyDescent="0.3">
      <c r="A21" s="186" t="s">
        <v>165</v>
      </c>
      <c r="B21" s="61" t="s">
        <v>164</v>
      </c>
      <c r="C21" s="200"/>
      <c r="D21" s="202">
        <v>1</v>
      </c>
      <c r="E21" s="202">
        <v>1</v>
      </c>
      <c r="F21" s="202">
        <v>1</v>
      </c>
      <c r="G21" s="202">
        <v>1</v>
      </c>
      <c r="H21" s="202">
        <v>1</v>
      </c>
      <c r="I21" s="202">
        <v>1</v>
      </c>
      <c r="J21" s="202">
        <v>1</v>
      </c>
      <c r="K21" s="202">
        <v>1</v>
      </c>
      <c r="L21" s="202">
        <v>1</v>
      </c>
      <c r="M21" s="202">
        <v>1</v>
      </c>
      <c r="N21" s="202">
        <v>1</v>
      </c>
      <c r="O21" s="202">
        <v>1</v>
      </c>
    </row>
    <row r="22" spans="1:15" s="13" customFormat="1" ht="18.75" customHeight="1" outlineLevel="1" x14ac:dyDescent="0.3">
      <c r="A22" s="186"/>
      <c r="B22" s="61"/>
      <c r="C22" s="200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</row>
    <row r="23" spans="1:15" s="12" customFormat="1" ht="18.75" customHeight="1" x14ac:dyDescent="0.2">
      <c r="A23" s="108" t="s">
        <v>18</v>
      </c>
      <c r="B23" s="89" t="s">
        <v>112</v>
      </c>
      <c r="C23" s="265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</row>
    <row r="24" spans="1:15" s="13" customFormat="1" ht="18.75" customHeight="1" x14ac:dyDescent="0.3">
      <c r="A24" s="187" t="s">
        <v>19</v>
      </c>
      <c r="B24" s="90" t="s">
        <v>84</v>
      </c>
      <c r="C24" s="249">
        <f>D24+E24+F24+G24+H24+I24+J24+K24+L24+M24</f>
        <v>218</v>
      </c>
      <c r="D24" s="180"/>
      <c r="E24" s="180"/>
      <c r="F24" s="180">
        <f>F25+F26+F27+F28+F29+F30</f>
        <v>55</v>
      </c>
      <c r="G24" s="180">
        <f t="shared" ref="G24:I24" si="0">G25+G26+G27+G28+G29+G30</f>
        <v>57</v>
      </c>
      <c r="H24" s="180">
        <f t="shared" si="0"/>
        <v>58</v>
      </c>
      <c r="I24" s="180">
        <f t="shared" si="0"/>
        <v>48</v>
      </c>
      <c r="J24" s="180"/>
      <c r="K24" s="180"/>
      <c r="L24" s="180"/>
      <c r="M24" s="180"/>
      <c r="N24" s="180"/>
      <c r="O24" s="180"/>
    </row>
    <row r="25" spans="1:15" s="12" customFormat="1" ht="18.75" customHeight="1" x14ac:dyDescent="0.3">
      <c r="A25" s="187" t="s">
        <v>49</v>
      </c>
      <c r="B25" s="61" t="s">
        <v>85</v>
      </c>
      <c r="C25" s="249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</row>
    <row r="26" spans="1:15" s="12" customFormat="1" ht="18.75" customHeight="1" x14ac:dyDescent="0.3">
      <c r="A26" s="187" t="s">
        <v>50</v>
      </c>
      <c r="B26" s="90" t="s">
        <v>149</v>
      </c>
      <c r="C26" s="249">
        <f t="shared" ref="C26:C30" si="1">D26+E26+F26+G26+H26+I26+J26+K26+L26+M26</f>
        <v>186</v>
      </c>
      <c r="D26" s="180"/>
      <c r="E26" s="180"/>
      <c r="F26" s="180">
        <v>47</v>
      </c>
      <c r="G26" s="180">
        <v>47</v>
      </c>
      <c r="H26" s="180">
        <v>48</v>
      </c>
      <c r="I26" s="180">
        <v>44</v>
      </c>
      <c r="J26" s="180"/>
      <c r="K26" s="180"/>
      <c r="L26" s="180"/>
      <c r="M26" s="180"/>
      <c r="N26" s="180"/>
      <c r="O26" s="180"/>
    </row>
    <row r="27" spans="1:15" s="12" customFormat="1" ht="18.75" customHeight="1" x14ac:dyDescent="0.3">
      <c r="A27" s="341" t="s">
        <v>51</v>
      </c>
      <c r="B27" s="90" t="s">
        <v>88</v>
      </c>
      <c r="C27" s="249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</row>
    <row r="28" spans="1:15" s="12" customFormat="1" ht="18.75" customHeight="1" x14ac:dyDescent="0.3">
      <c r="A28" s="341"/>
      <c r="B28" s="251" t="s">
        <v>45</v>
      </c>
      <c r="C28" s="249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</row>
    <row r="29" spans="1:15" s="12" customFormat="1" ht="18.75" customHeight="1" x14ac:dyDescent="0.3">
      <c r="A29" s="341"/>
      <c r="B29" s="251" t="s">
        <v>46</v>
      </c>
      <c r="C29" s="249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</row>
    <row r="30" spans="1:15" s="12" customFormat="1" ht="18.75" customHeight="1" x14ac:dyDescent="0.3">
      <c r="A30" s="187" t="s">
        <v>52</v>
      </c>
      <c r="B30" s="90" t="s">
        <v>142</v>
      </c>
      <c r="C30" s="249">
        <f t="shared" si="1"/>
        <v>32</v>
      </c>
      <c r="D30" s="180"/>
      <c r="E30" s="180"/>
      <c r="F30" s="180">
        <v>8</v>
      </c>
      <c r="G30" s="180">
        <v>10</v>
      </c>
      <c r="H30" s="180">
        <v>10</v>
      </c>
      <c r="I30" s="180">
        <v>4</v>
      </c>
      <c r="J30" s="180"/>
      <c r="K30" s="180"/>
      <c r="L30" s="180"/>
      <c r="M30" s="180"/>
      <c r="N30" s="180"/>
      <c r="O30" s="180"/>
    </row>
    <row r="31" spans="1:15" s="12" customFormat="1" ht="18.75" customHeight="1" outlineLevel="1" x14ac:dyDescent="0.3">
      <c r="A31" s="187"/>
      <c r="B31" s="90"/>
      <c r="C31" s="109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</row>
    <row r="32" spans="1:15" s="12" customFormat="1" ht="18.75" customHeight="1" x14ac:dyDescent="0.3">
      <c r="A32" s="108" t="s">
        <v>20</v>
      </c>
      <c r="B32" s="253" t="s">
        <v>153</v>
      </c>
      <c r="C32" s="109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</row>
    <row r="33" spans="1:16" s="12" customFormat="1" ht="18.75" customHeight="1" x14ac:dyDescent="0.3">
      <c r="A33" s="341" t="s">
        <v>21</v>
      </c>
      <c r="B33" s="90" t="s">
        <v>89</v>
      </c>
      <c r="C33" s="109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</row>
    <row r="34" spans="1:16" s="47" customFormat="1" ht="18.75" customHeight="1" x14ac:dyDescent="0.3">
      <c r="A34" s="341"/>
      <c r="B34" s="251" t="s">
        <v>139</v>
      </c>
      <c r="C34" s="109">
        <f t="shared" ref="C34:C62" si="2">D34+E34+F34+G34+H34+I34+J34+K34+L34+M34+N34+O34</f>
        <v>105.96300000000001</v>
      </c>
      <c r="D34" s="227"/>
      <c r="E34" s="227"/>
      <c r="F34" s="227"/>
      <c r="G34" s="227"/>
      <c r="H34" s="227">
        <v>1.3</v>
      </c>
      <c r="I34" s="227">
        <v>10.95</v>
      </c>
      <c r="J34" s="227">
        <v>19.3</v>
      </c>
      <c r="K34" s="227">
        <v>24.015000000000001</v>
      </c>
      <c r="L34" s="227">
        <v>22.4</v>
      </c>
      <c r="M34" s="227">
        <v>16.989000000000001</v>
      </c>
      <c r="N34" s="227">
        <v>8.0500000000000007</v>
      </c>
      <c r="O34" s="227">
        <v>2.9590000000000001</v>
      </c>
      <c r="P34" s="162"/>
    </row>
    <row r="35" spans="1:16" s="12" customFormat="1" ht="18.75" customHeight="1" x14ac:dyDescent="0.3">
      <c r="A35" s="341" t="s">
        <v>22</v>
      </c>
      <c r="B35" s="60" t="s">
        <v>92</v>
      </c>
      <c r="C35" s="109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266"/>
      <c r="O35" s="266"/>
    </row>
    <row r="36" spans="1:16" s="12" customFormat="1" ht="18.75" customHeight="1" x14ac:dyDescent="0.3">
      <c r="A36" s="341"/>
      <c r="B36" s="251" t="s">
        <v>139</v>
      </c>
      <c r="C36" s="109">
        <f t="shared" si="2"/>
        <v>0.155</v>
      </c>
      <c r="D36" s="266"/>
      <c r="E36" s="266"/>
      <c r="F36" s="266"/>
      <c r="G36" s="266"/>
      <c r="H36" s="266">
        <v>4.2000000000000003E-2</v>
      </c>
      <c r="I36" s="266">
        <v>6.2E-2</v>
      </c>
      <c r="J36" s="266">
        <v>3.1E-2</v>
      </c>
      <c r="K36" s="266">
        <v>0.02</v>
      </c>
      <c r="L36" s="266"/>
      <c r="M36" s="266"/>
      <c r="N36" s="266"/>
      <c r="O36" s="266"/>
    </row>
    <row r="37" spans="1:16" s="12" customFormat="1" ht="18.75" customHeight="1" x14ac:dyDescent="0.3">
      <c r="A37" s="318" t="s">
        <v>23</v>
      </c>
      <c r="B37" s="251" t="s">
        <v>93</v>
      </c>
      <c r="C37" s="109"/>
      <c r="D37" s="257"/>
      <c r="E37" s="257"/>
      <c r="F37" s="257"/>
      <c r="G37" s="257"/>
      <c r="H37" s="257"/>
      <c r="I37" s="257"/>
      <c r="J37" s="257"/>
      <c r="K37" s="257"/>
      <c r="L37" s="257"/>
      <c r="M37" s="266"/>
      <c r="N37" s="266"/>
      <c r="O37" s="266"/>
    </row>
    <row r="38" spans="1:16" s="12" customFormat="1" ht="18.75" customHeight="1" x14ac:dyDescent="0.3">
      <c r="A38" s="319"/>
      <c r="B38" s="251" t="s">
        <v>139</v>
      </c>
      <c r="C38" s="109">
        <f t="shared" si="2"/>
        <v>0.69410000000000005</v>
      </c>
      <c r="D38" s="257"/>
      <c r="E38" s="257"/>
      <c r="F38" s="257"/>
      <c r="G38" s="257"/>
      <c r="H38" s="257">
        <v>0.17</v>
      </c>
      <c r="I38" s="257">
        <v>0.17</v>
      </c>
      <c r="J38" s="257">
        <v>0.17</v>
      </c>
      <c r="K38" s="257">
        <v>0.18410000000000001</v>
      </c>
      <c r="L38" s="257"/>
      <c r="M38" s="266"/>
      <c r="N38" s="266"/>
      <c r="O38" s="266"/>
    </row>
    <row r="39" spans="1:16" s="12" customFormat="1" ht="18.75" customHeight="1" x14ac:dyDescent="0.3">
      <c r="A39" s="341" t="s">
        <v>24</v>
      </c>
      <c r="B39" s="90" t="s">
        <v>96</v>
      </c>
      <c r="C39" s="109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</row>
    <row r="40" spans="1:16" s="12" customFormat="1" ht="18.75" customHeight="1" x14ac:dyDescent="0.3">
      <c r="A40" s="341"/>
      <c r="B40" s="251" t="s">
        <v>139</v>
      </c>
      <c r="C40" s="109">
        <f t="shared" si="2"/>
        <v>7.1000000000000008E-2</v>
      </c>
      <c r="D40" s="266"/>
      <c r="E40" s="266"/>
      <c r="F40" s="266"/>
      <c r="G40" s="266"/>
      <c r="H40" s="266">
        <v>2.1000000000000001E-2</v>
      </c>
      <c r="I40" s="266">
        <v>0.02</v>
      </c>
      <c r="J40" s="266">
        <v>0.01</v>
      </c>
      <c r="K40" s="266">
        <v>0.01</v>
      </c>
      <c r="L40" s="266">
        <v>0.01</v>
      </c>
      <c r="M40" s="266"/>
      <c r="N40" s="266"/>
      <c r="O40" s="266"/>
      <c r="P40" s="41"/>
    </row>
    <row r="41" spans="1:16" s="12" customFormat="1" ht="18.75" customHeight="1" x14ac:dyDescent="0.3">
      <c r="A41" s="341" t="s">
        <v>25</v>
      </c>
      <c r="B41" s="88" t="s">
        <v>97</v>
      </c>
      <c r="C41" s="109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</row>
    <row r="42" spans="1:16" s="12" customFormat="1" ht="18.75" customHeight="1" x14ac:dyDescent="0.3">
      <c r="A42" s="341"/>
      <c r="B42" s="251" t="s">
        <v>139</v>
      </c>
      <c r="C42" s="109">
        <f t="shared" si="2"/>
        <v>7.0530000000000008</v>
      </c>
      <c r="D42" s="257"/>
      <c r="E42" s="257"/>
      <c r="F42" s="257"/>
      <c r="G42" s="257"/>
      <c r="H42" s="257"/>
      <c r="I42" s="257">
        <v>1.1919999999999999</v>
      </c>
      <c r="J42" s="257">
        <v>2.1269999999999998</v>
      </c>
      <c r="K42" s="257">
        <v>2.097</v>
      </c>
      <c r="L42" s="257">
        <v>1.296</v>
      </c>
      <c r="M42" s="257">
        <v>0.34100000000000003</v>
      </c>
      <c r="N42" s="266"/>
      <c r="O42" s="266"/>
    </row>
    <row r="43" spans="1:16" s="12" customFormat="1" ht="18.75" customHeight="1" x14ac:dyDescent="0.3">
      <c r="A43" s="341" t="s">
        <v>26</v>
      </c>
      <c r="B43" s="90" t="s">
        <v>103</v>
      </c>
      <c r="C43" s="109"/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6"/>
      <c r="O43" s="266"/>
    </row>
    <row r="44" spans="1:16" s="12" customFormat="1" ht="18.75" customHeight="1" x14ac:dyDescent="0.3">
      <c r="A44" s="341"/>
      <c r="B44" s="251" t="s">
        <v>139</v>
      </c>
      <c r="C44" s="109">
        <f t="shared" si="2"/>
        <v>0.25080000000000002</v>
      </c>
      <c r="D44" s="266"/>
      <c r="E44" s="267"/>
      <c r="F44" s="266"/>
      <c r="G44" s="266"/>
      <c r="H44" s="266"/>
      <c r="I44" s="266"/>
      <c r="J44" s="257">
        <v>4.9000000000000002E-2</v>
      </c>
      <c r="K44" s="268">
        <v>5.0200000000000002E-2</v>
      </c>
      <c r="L44" s="268">
        <v>5.1200000000000002E-2</v>
      </c>
      <c r="M44" s="268">
        <v>5.1200000000000002E-2</v>
      </c>
      <c r="N44" s="268">
        <v>4.9200000000000001E-2</v>
      </c>
      <c r="O44" s="257"/>
    </row>
    <row r="45" spans="1:16" s="12" customFormat="1" ht="18.75" customHeight="1" x14ac:dyDescent="0.3">
      <c r="A45" s="341" t="s">
        <v>33</v>
      </c>
      <c r="B45" s="90" t="s">
        <v>104</v>
      </c>
      <c r="C45" s="109"/>
      <c r="D45" s="266"/>
      <c r="E45" s="266"/>
      <c r="F45" s="266"/>
      <c r="G45" s="266"/>
      <c r="H45" s="266"/>
      <c r="I45" s="266"/>
      <c r="J45" s="266"/>
      <c r="K45" s="269"/>
      <c r="L45" s="266"/>
      <c r="M45" s="266"/>
      <c r="N45" s="266"/>
      <c r="O45" s="266"/>
    </row>
    <row r="46" spans="1:16" s="12" customFormat="1" ht="18.75" customHeight="1" x14ac:dyDescent="0.3">
      <c r="A46" s="341"/>
      <c r="B46" s="251" t="s">
        <v>139</v>
      </c>
      <c r="C46" s="109">
        <f t="shared" si="2"/>
        <v>0.60999999999999988</v>
      </c>
      <c r="D46" s="266"/>
      <c r="E46" s="266"/>
      <c r="F46" s="266"/>
      <c r="G46" s="266"/>
      <c r="H46" s="266"/>
      <c r="I46" s="266">
        <v>7.4999999999999997E-2</v>
      </c>
      <c r="J46" s="266">
        <v>0.14499999999999999</v>
      </c>
      <c r="K46" s="266">
        <v>0.12</v>
      </c>
      <c r="L46" s="266">
        <v>0.14499999999999999</v>
      </c>
      <c r="M46" s="267">
        <v>0.06</v>
      </c>
      <c r="N46" s="267">
        <v>6.5000000000000002E-2</v>
      </c>
      <c r="O46" s="266"/>
    </row>
    <row r="47" spans="1:16" s="12" customFormat="1" ht="36.75" customHeight="1" x14ac:dyDescent="0.3">
      <c r="A47" s="341" t="s">
        <v>27</v>
      </c>
      <c r="B47" s="60" t="s">
        <v>129</v>
      </c>
      <c r="C47" s="109"/>
      <c r="D47" s="267"/>
      <c r="E47" s="269"/>
      <c r="F47" s="267"/>
      <c r="G47" s="267"/>
      <c r="H47" s="267"/>
      <c r="I47" s="267"/>
      <c r="J47" s="267"/>
      <c r="K47" s="267"/>
      <c r="L47" s="267"/>
      <c r="M47" s="267"/>
      <c r="N47" s="267"/>
      <c r="O47" s="267"/>
    </row>
    <row r="48" spans="1:16" s="12" customFormat="1" ht="18.75" customHeight="1" x14ac:dyDescent="0.3">
      <c r="A48" s="341"/>
      <c r="B48" s="251" t="s">
        <v>139</v>
      </c>
      <c r="C48" s="109">
        <f t="shared" si="2"/>
        <v>0.79999999999999993</v>
      </c>
      <c r="D48" s="266"/>
      <c r="E48" s="266"/>
      <c r="F48" s="266"/>
      <c r="G48" s="266"/>
      <c r="H48" s="266"/>
      <c r="I48" s="266"/>
      <c r="J48" s="266"/>
      <c r="K48" s="266">
        <v>0.128</v>
      </c>
      <c r="L48" s="266">
        <v>0.17599999999999999</v>
      </c>
      <c r="M48" s="266">
        <v>0.2</v>
      </c>
      <c r="N48" s="266">
        <v>0.17599999999999999</v>
      </c>
      <c r="O48" s="266">
        <v>0.12</v>
      </c>
    </row>
    <row r="49" spans="1:16" s="12" customFormat="1" ht="18.75" customHeight="1" x14ac:dyDescent="0.3">
      <c r="A49" s="341" t="s">
        <v>28</v>
      </c>
      <c r="B49" s="61" t="s">
        <v>109</v>
      </c>
      <c r="C49" s="109"/>
      <c r="D49" s="266"/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266"/>
    </row>
    <row r="50" spans="1:16" s="12" customFormat="1" ht="18.75" customHeight="1" x14ac:dyDescent="0.3">
      <c r="A50" s="341"/>
      <c r="B50" s="251" t="s">
        <v>139</v>
      </c>
      <c r="C50" s="109">
        <f t="shared" si="2"/>
        <v>0.375</v>
      </c>
      <c r="D50" s="266"/>
      <c r="E50" s="266"/>
      <c r="F50" s="266"/>
      <c r="G50" s="266">
        <v>7.4999999999999997E-2</v>
      </c>
      <c r="H50" s="266">
        <v>0.125</v>
      </c>
      <c r="I50" s="266">
        <v>0.17499999999999999</v>
      </c>
      <c r="J50" s="266"/>
      <c r="K50" s="266"/>
      <c r="L50" s="266"/>
      <c r="M50" s="266"/>
      <c r="N50" s="266"/>
      <c r="O50" s="266"/>
    </row>
    <row r="51" spans="1:16" s="12" customFormat="1" ht="18.75" customHeight="1" x14ac:dyDescent="0.3">
      <c r="A51" s="341" t="s">
        <v>29</v>
      </c>
      <c r="B51" s="90" t="s">
        <v>111</v>
      </c>
      <c r="C51" s="109"/>
      <c r="D51" s="266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</row>
    <row r="52" spans="1:16" s="12" customFormat="1" ht="18.75" customHeight="1" x14ac:dyDescent="0.3">
      <c r="A52" s="341"/>
      <c r="B52" s="251" t="s">
        <v>139</v>
      </c>
      <c r="C52" s="109">
        <f t="shared" si="2"/>
        <v>0.20500000000000002</v>
      </c>
      <c r="D52" s="266"/>
      <c r="E52" s="266"/>
      <c r="F52" s="266"/>
      <c r="G52" s="266"/>
      <c r="H52" s="266"/>
      <c r="I52" s="266"/>
      <c r="J52" s="266">
        <v>0.1</v>
      </c>
      <c r="K52" s="266">
        <v>0.105</v>
      </c>
      <c r="L52" s="266"/>
      <c r="M52" s="266"/>
      <c r="N52" s="266"/>
      <c r="O52" s="266"/>
    </row>
    <row r="53" spans="1:16" s="12" customFormat="1" ht="39" customHeight="1" x14ac:dyDescent="0.3">
      <c r="A53" s="341" t="s">
        <v>30</v>
      </c>
      <c r="B53" s="61" t="s">
        <v>134</v>
      </c>
      <c r="C53" s="109"/>
      <c r="D53" s="270"/>
      <c r="E53" s="270"/>
      <c r="F53" s="270"/>
      <c r="G53" s="270"/>
      <c r="H53" s="270"/>
      <c r="I53" s="270"/>
      <c r="J53" s="270"/>
      <c r="K53" s="270"/>
      <c r="L53" s="270"/>
      <c r="M53" s="270"/>
      <c r="N53" s="270"/>
      <c r="O53" s="270"/>
    </row>
    <row r="54" spans="1:16" s="12" customFormat="1" ht="18.75" customHeight="1" x14ac:dyDescent="0.3">
      <c r="A54" s="341"/>
      <c r="B54" s="251" t="s">
        <v>139</v>
      </c>
      <c r="C54" s="109">
        <f t="shared" si="2"/>
        <v>4.3499999999999997E-2</v>
      </c>
      <c r="D54" s="271">
        <v>4.0000000000000002E-4</v>
      </c>
      <c r="E54" s="266"/>
      <c r="F54" s="266"/>
      <c r="G54" s="271"/>
      <c r="H54" s="271"/>
      <c r="I54" s="271"/>
      <c r="J54" s="266">
        <v>3.0999999999999999E-3</v>
      </c>
      <c r="K54" s="266">
        <v>6.4999999999999997E-3</v>
      </c>
      <c r="L54" s="266">
        <v>9.1999999999999998E-3</v>
      </c>
      <c r="M54" s="266">
        <v>1.01E-2</v>
      </c>
      <c r="N54" s="266">
        <v>9.2999999999999992E-3</v>
      </c>
      <c r="O54" s="266">
        <v>4.8999999999999998E-3</v>
      </c>
    </row>
    <row r="55" spans="1:16" s="12" customFormat="1" ht="37.5" customHeight="1" x14ac:dyDescent="0.3">
      <c r="A55" s="341" t="s">
        <v>31</v>
      </c>
      <c r="B55" s="61" t="s">
        <v>155</v>
      </c>
      <c r="C55" s="109"/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</row>
    <row r="56" spans="1:16" s="1" customFormat="1" ht="18.75" customHeight="1" x14ac:dyDescent="0.3">
      <c r="A56" s="341"/>
      <c r="B56" s="251" t="s">
        <v>139</v>
      </c>
      <c r="C56" s="109">
        <f t="shared" si="2"/>
        <v>0.18</v>
      </c>
      <c r="D56" s="272"/>
      <c r="E56" s="272"/>
      <c r="F56" s="272"/>
      <c r="G56" s="272"/>
      <c r="H56" s="272"/>
      <c r="I56" s="257">
        <v>0.18</v>
      </c>
      <c r="J56" s="257"/>
      <c r="K56" s="257"/>
      <c r="L56" s="266"/>
      <c r="M56" s="266"/>
      <c r="N56" s="266"/>
      <c r="O56" s="266"/>
    </row>
    <row r="57" spans="1:16" s="12" customFormat="1" ht="37.5" customHeight="1" x14ac:dyDescent="0.3">
      <c r="A57" s="341" t="s">
        <v>32</v>
      </c>
      <c r="B57" s="61" t="s">
        <v>140</v>
      </c>
      <c r="C57" s="109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</row>
    <row r="58" spans="1:16" s="12" customFormat="1" ht="18.75" customHeight="1" x14ac:dyDescent="0.3">
      <c r="A58" s="341"/>
      <c r="B58" s="251" t="s">
        <v>154</v>
      </c>
      <c r="C58" s="109">
        <f t="shared" si="2"/>
        <v>2.6580000000000004</v>
      </c>
      <c r="D58" s="266"/>
      <c r="E58" s="266"/>
      <c r="F58" s="266"/>
      <c r="G58" s="257">
        <v>0.31</v>
      </c>
      <c r="H58" s="257">
        <v>0.31</v>
      </c>
      <c r="I58" s="257">
        <v>0.31</v>
      </c>
      <c r="J58" s="257">
        <v>0.31</v>
      </c>
      <c r="K58" s="257">
        <v>0.31</v>
      </c>
      <c r="L58" s="257">
        <v>0.31</v>
      </c>
      <c r="M58" s="257">
        <v>0.39900000000000002</v>
      </c>
      <c r="N58" s="257">
        <v>0.39900000000000002</v>
      </c>
      <c r="O58" s="266"/>
    </row>
    <row r="59" spans="1:16" s="12" customFormat="1" ht="18.75" customHeight="1" x14ac:dyDescent="0.3">
      <c r="A59" s="341"/>
      <c r="B59" s="251" t="s">
        <v>139</v>
      </c>
      <c r="C59" s="273">
        <f t="shared" si="2"/>
        <v>13.416979999999999</v>
      </c>
      <c r="D59" s="266"/>
      <c r="E59" s="266"/>
      <c r="F59" s="266"/>
      <c r="G59" s="257">
        <v>1.5653300000000001</v>
      </c>
      <c r="H59" s="257">
        <v>1.5653300000000001</v>
      </c>
      <c r="I59" s="257">
        <v>1.5653300000000001</v>
      </c>
      <c r="J59" s="257">
        <v>1.5653300000000001</v>
      </c>
      <c r="K59" s="257">
        <v>1.5653300000000001</v>
      </c>
      <c r="L59" s="257">
        <v>1.5653300000000001</v>
      </c>
      <c r="M59" s="257">
        <v>2.0125000000000002</v>
      </c>
      <c r="N59" s="257">
        <v>2.0125000000000002</v>
      </c>
      <c r="O59" s="266"/>
    </row>
    <row r="60" spans="1:16" s="12" customFormat="1" ht="37.5" customHeight="1" x14ac:dyDescent="0.3">
      <c r="A60" s="341" t="s">
        <v>40</v>
      </c>
      <c r="B60" s="61" t="s">
        <v>195</v>
      </c>
      <c r="C60" s="109"/>
      <c r="D60" s="266"/>
      <c r="E60" s="266"/>
      <c r="F60" s="266"/>
      <c r="G60" s="266"/>
      <c r="H60" s="266"/>
      <c r="I60" s="266"/>
      <c r="J60" s="266"/>
      <c r="K60" s="266"/>
      <c r="L60" s="266"/>
      <c r="M60" s="266"/>
      <c r="N60" s="266"/>
      <c r="O60" s="266"/>
    </row>
    <row r="61" spans="1:16" s="12" customFormat="1" ht="18.75" customHeight="1" x14ac:dyDescent="0.3">
      <c r="A61" s="341"/>
      <c r="B61" s="251" t="s">
        <v>154</v>
      </c>
      <c r="C61" s="109">
        <f>G61+H61+I61+J61+K61+L61+M61+N61+O61</f>
        <v>0.14799999999999999</v>
      </c>
      <c r="D61" s="266"/>
      <c r="E61" s="266"/>
      <c r="F61" s="266"/>
      <c r="G61" s="257"/>
      <c r="H61" s="257"/>
      <c r="I61" s="257"/>
      <c r="J61" s="257">
        <v>7.3999999999999996E-2</v>
      </c>
      <c r="K61" s="257">
        <v>7.3999999999999996E-2</v>
      </c>
      <c r="L61" s="257"/>
      <c r="M61" s="257"/>
      <c r="N61" s="257"/>
      <c r="O61" s="266"/>
    </row>
    <row r="62" spans="1:16" s="12" customFormat="1" ht="17.100000000000001" customHeight="1" x14ac:dyDescent="0.2">
      <c r="A62" s="240"/>
      <c r="B62" s="274" t="s">
        <v>139</v>
      </c>
      <c r="C62" s="246">
        <f t="shared" si="2"/>
        <v>5.4949599999999998</v>
      </c>
      <c r="D62" s="240"/>
      <c r="E62" s="240"/>
      <c r="F62" s="240"/>
      <c r="G62" s="240">
        <v>0.64115999999999995</v>
      </c>
      <c r="H62" s="240">
        <v>0.64115999999999995</v>
      </c>
      <c r="I62" s="240">
        <v>0.64115999999999995</v>
      </c>
      <c r="J62" s="240">
        <v>0.64115999999999995</v>
      </c>
      <c r="K62" s="240">
        <v>0.64115999999999995</v>
      </c>
      <c r="L62" s="240">
        <v>0.64115999999999995</v>
      </c>
      <c r="M62" s="240">
        <v>0.82399999999999995</v>
      </c>
      <c r="N62" s="240">
        <v>0.82399999999999995</v>
      </c>
      <c r="O62" s="275"/>
    </row>
    <row r="63" spans="1:16" s="46" customFormat="1" ht="18.75" x14ac:dyDescent="0.25">
      <c r="A63" s="64"/>
      <c r="B63" s="84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64"/>
    </row>
  </sheetData>
  <mergeCells count="25">
    <mergeCell ref="M2:O2"/>
    <mergeCell ref="A45:A46"/>
    <mergeCell ref="A43:A44"/>
    <mergeCell ref="A27:A29"/>
    <mergeCell ref="A35:A36"/>
    <mergeCell ref="A7:A8"/>
    <mergeCell ref="A39:A40"/>
    <mergeCell ref="A41:A42"/>
    <mergeCell ref="M3:O3"/>
    <mergeCell ref="A5:O5"/>
    <mergeCell ref="A33:A34"/>
    <mergeCell ref="E4:F4"/>
    <mergeCell ref="A60:A61"/>
    <mergeCell ref="A57:A59"/>
    <mergeCell ref="A49:A50"/>
    <mergeCell ref="A51:A52"/>
    <mergeCell ref="A53:A54"/>
    <mergeCell ref="A55:A56"/>
    <mergeCell ref="A47:A48"/>
    <mergeCell ref="B7:B8"/>
    <mergeCell ref="M7:O7"/>
    <mergeCell ref="A6:O6"/>
    <mergeCell ref="C7:C8"/>
    <mergeCell ref="A37:A38"/>
    <mergeCell ref="D7:L7"/>
  </mergeCells>
  <phoneticPr fontId="0" type="noConversion"/>
  <printOptions horizontalCentered="1"/>
  <pageMargins left="0" right="0" top="0.78740157480314965" bottom="0" header="0" footer="0"/>
  <pageSetup paperSize="9" scale="69" fitToHeight="0" orientation="landscape" verticalDpi="300" r:id="rId1"/>
  <headerFooter alignWithMargins="0"/>
  <rowBreaks count="1" manualBreakCount="1">
    <brk id="3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21</vt:i4>
      </vt:variant>
    </vt:vector>
  </HeadingPairs>
  <TitlesOfParts>
    <vt:vector size="31" baseType="lpstr">
      <vt:lpstr>Ж-А</vt:lpstr>
      <vt:lpstr>ОШобл</vt:lpstr>
      <vt:lpstr>г.Ош</vt:lpstr>
      <vt:lpstr>Баткен</vt:lpstr>
      <vt:lpstr>Чуй</vt:lpstr>
      <vt:lpstr>Талас</vt:lpstr>
      <vt:lpstr>Бишкек</vt:lpstr>
      <vt:lpstr>Нарын</vt:lpstr>
      <vt:lpstr>И-Куль</vt:lpstr>
      <vt:lpstr>республика</vt:lpstr>
      <vt:lpstr>А2</vt:lpstr>
      <vt:lpstr>В2</vt:lpstr>
      <vt:lpstr>Баткен!Заголовки_для_печати</vt:lpstr>
      <vt:lpstr>Бишкек!Заголовки_для_печати</vt:lpstr>
      <vt:lpstr>г.Ош!Заголовки_для_печати</vt:lpstr>
      <vt:lpstr>'Ж-А'!Заголовки_для_печати</vt:lpstr>
      <vt:lpstr>'И-Куль'!Заголовки_для_печати</vt:lpstr>
      <vt:lpstr>Нарын!Заголовки_для_печати</vt:lpstr>
      <vt:lpstr>ОШобл!Заголовки_для_печати</vt:lpstr>
      <vt:lpstr>Талас!Заголовки_для_печати</vt:lpstr>
      <vt:lpstr>Чуй!Заголовки_для_печати</vt:lpstr>
      <vt:lpstr>Баткен!Область_печати</vt:lpstr>
      <vt:lpstr>Бишкек!Область_печати</vt:lpstr>
      <vt:lpstr>г.Ош!Область_печати</vt:lpstr>
      <vt:lpstr>'Ж-А'!Область_печати</vt:lpstr>
      <vt:lpstr>'И-Куль'!Область_печати</vt:lpstr>
      <vt:lpstr>Нарын!Область_печати</vt:lpstr>
      <vt:lpstr>ОШобл!Область_печати</vt:lpstr>
      <vt:lpstr>республика!Область_печати</vt:lpstr>
      <vt:lpstr>Талас!Область_печати</vt:lpstr>
      <vt:lpstr>Чуй!Область_печати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Надежда Давлеталиева</cp:lastModifiedBy>
  <cp:lastPrinted>2020-04-28T08:58:45Z</cp:lastPrinted>
  <dcterms:created xsi:type="dcterms:W3CDTF">1996-10-08T23:32:33Z</dcterms:created>
  <dcterms:modified xsi:type="dcterms:W3CDTF">2020-04-28T09:00:20Z</dcterms:modified>
</cp:coreProperties>
</file>