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autoCompressPictures="0"/>
  <mc:AlternateContent xmlns:mc="http://schemas.openxmlformats.org/markup-compatibility/2006">
    <mc:Choice Requires="x15">
      <x15ac:absPath xmlns:x15ac="http://schemas.microsoft.com/office/spreadsheetml/2010/11/ac" url="C:\Users\esultanbaev\Desktop\ПРОГРАММЫ НА НОВЫЙ САЙТ\Национальная стратегия развития Кыргызской Республики на 2018-2040 годы\2018-2040-жылдары Кыргыз Республикасын өнүктүрүүнүн Улуттук стратегиясы\"/>
    </mc:Choice>
  </mc:AlternateContent>
  <bookViews>
    <workbookView xWindow="0" yWindow="0" windowWidth="28800" windowHeight="12435" tabRatio="951" firstSheet="1" activeTab="7"/>
  </bookViews>
  <sheets>
    <sheet name="Проекты странового значения" sheetId="2" r:id="rId1"/>
    <sheet name="Баткенская область" sheetId="4" r:id="rId2"/>
    <sheet name="Джалал-Абадская область" sheetId="5" r:id="rId3"/>
    <sheet name="Иссык-Кульская область" sheetId="6" r:id="rId4"/>
    <sheet name="Нарынская область" sheetId="7" r:id="rId5"/>
    <sheet name="Ошская область" sheetId="8" r:id="rId6"/>
    <sheet name="Таласская область" sheetId="9" r:id="rId7"/>
    <sheet name="Чуйская область" sheetId="10" r:id="rId8"/>
    <sheet name="Город Бишкек" sheetId="11" r:id="rId9"/>
    <sheet name="Город Ош" sheetId="12" r:id="rId10"/>
  </sheets>
  <definedNames>
    <definedName name="_xlnm.Print_Titles" localSheetId="1">'Баткенская область'!$1:$2</definedName>
    <definedName name="_xlnm.Print_Titles" localSheetId="8">'Город Бишкек'!$1:$2</definedName>
    <definedName name="_xlnm.Print_Titles" localSheetId="9">'Город Ош'!$1:$2</definedName>
    <definedName name="_xlnm.Print_Titles" localSheetId="2">'Джалал-Абадская область'!$1:$2</definedName>
    <definedName name="_xlnm.Print_Titles" localSheetId="3">'Иссык-Кульская область'!$1:$2</definedName>
    <definedName name="_xlnm.Print_Titles" localSheetId="4">'Нарынская область'!$1:$2</definedName>
    <definedName name="_xlnm.Print_Titles" localSheetId="5">'Ошская область'!$1:$2</definedName>
    <definedName name="_xlnm.Print_Titles" localSheetId="0">'Проекты странового значения'!$18:$19</definedName>
    <definedName name="_xlnm.Print_Titles" localSheetId="6">'Таласская область'!$1:$2</definedName>
    <definedName name="_xlnm.Print_Titles" localSheetId="7">'Чуйская область'!$1:$2</definedName>
    <definedName name="_xlnm.Print_Area" localSheetId="9">'Город Ош'!$A$1:$I$14</definedName>
    <definedName name="_xlnm.Print_Area" localSheetId="3">'Иссык-Кульская область'!$A$1:$I$29</definedName>
    <definedName name="_xlnm.Print_Area" localSheetId="4">'Нарынская область'!$A$1:$I$24</definedName>
    <definedName name="_xlnm.Print_Area" localSheetId="7">'Чуйская область'!$A$1:$I$41</definedName>
  </definedNames>
  <calcPr calcId="152511"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B4" i="6" l="1"/>
  <c r="B4" i="4"/>
  <c r="B30" i="2"/>
  <c r="B13" i="4"/>
  <c r="B22" i="8"/>
  <c r="B12" i="11"/>
  <c r="E9" i="2"/>
  <c r="B4" i="12"/>
  <c r="B11" i="12"/>
  <c r="B6" i="12"/>
  <c r="B13" i="12"/>
  <c r="B19" i="9"/>
  <c r="B15" i="9"/>
  <c r="B12" i="9"/>
  <c r="B7" i="9"/>
  <c r="B4" i="9"/>
  <c r="B23" i="9"/>
  <c r="B4" i="7"/>
  <c r="B19" i="7"/>
  <c r="B18" i="7"/>
  <c r="B16" i="7"/>
  <c r="B14" i="7"/>
  <c r="B7" i="7"/>
  <c r="B22" i="7"/>
  <c r="B26" i="6"/>
  <c r="B23" i="6"/>
  <c r="B20" i="6"/>
  <c r="B18" i="6"/>
  <c r="B16" i="6"/>
  <c r="B14" i="6"/>
  <c r="B12" i="6"/>
  <c r="B8" i="6"/>
  <c r="B7" i="6"/>
  <c r="B28" i="6"/>
  <c r="B26" i="5"/>
  <c r="B39" i="2"/>
  <c r="B35" i="10"/>
  <c r="B33" i="10"/>
  <c r="E13" i="2"/>
  <c r="B28" i="5"/>
  <c r="B38" i="10"/>
  <c r="B36" i="10"/>
  <c r="E14" i="2"/>
  <c r="B27" i="10"/>
  <c r="B7" i="10"/>
  <c r="B24" i="8"/>
  <c r="B20" i="8"/>
  <c r="B16" i="8"/>
  <c r="B14" i="8"/>
  <c r="B7" i="8"/>
  <c r="B4" i="8"/>
  <c r="B28" i="8"/>
  <c r="B31" i="5"/>
  <c r="B20" i="5"/>
  <c r="B16" i="5"/>
  <c r="B12" i="5"/>
  <c r="B7" i="5"/>
  <c r="B4" i="5"/>
  <c r="B33" i="5"/>
  <c r="B11" i="4"/>
  <c r="B7" i="4"/>
  <c r="B19" i="4"/>
  <c r="B28" i="2"/>
  <c r="B11" i="10"/>
  <c r="B21" i="2"/>
  <c r="B25" i="2"/>
  <c r="B43" i="2"/>
  <c r="B47" i="2"/>
  <c r="B21" i="11"/>
  <c r="B17" i="2"/>
  <c r="B4" i="10"/>
  <c r="B19" i="11"/>
  <c r="B9" i="11"/>
  <c r="B6" i="11"/>
  <c r="B4" i="11"/>
  <c r="B25" i="10"/>
  <c r="B28" i="11"/>
  <c r="B37" i="2"/>
  <c r="E16" i="2"/>
  <c r="E15" i="2"/>
  <c r="B23" i="2"/>
  <c r="B39" i="10"/>
  <c r="E8" i="2"/>
  <c r="E5" i="2"/>
  <c r="E10" i="2"/>
  <c r="E7" i="2"/>
  <c r="E11" i="2"/>
  <c r="E6" i="2"/>
  <c r="E12" i="2"/>
  <c r="B57" i="2"/>
  <c r="L8" i="7"/>
  <c r="E17" i="2"/>
</calcChain>
</file>

<file path=xl/sharedStrings.xml><?xml version="1.0" encoding="utf-8"?>
<sst xmlns="http://schemas.openxmlformats.org/spreadsheetml/2006/main" count="457" uniqueCount="250">
  <si>
    <t>2016-2019</t>
  </si>
  <si>
    <t>2020-2025</t>
  </si>
  <si>
    <t>Ирригация</t>
  </si>
  <si>
    <t>Энергетика</t>
  </si>
  <si>
    <t>2014-2021</t>
  </si>
  <si>
    <t>2018-2023</t>
  </si>
  <si>
    <t>2018-2021</t>
  </si>
  <si>
    <t>2019-2023</t>
  </si>
  <si>
    <t>2014-2019</t>
  </si>
  <si>
    <t>2019-2022</t>
  </si>
  <si>
    <t>2019-2021</t>
  </si>
  <si>
    <t>2018-2022</t>
  </si>
  <si>
    <t>2015-2018</t>
  </si>
  <si>
    <t>2019-2024</t>
  </si>
  <si>
    <t>2018-2024</t>
  </si>
  <si>
    <t>2018-2019</t>
  </si>
  <si>
    <t>2018-2020</t>
  </si>
  <si>
    <t>2019-2020</t>
  </si>
  <si>
    <t>2016-2021</t>
  </si>
  <si>
    <t>2017-2022</t>
  </si>
  <si>
    <t>2015-2021</t>
  </si>
  <si>
    <t>2017-2021</t>
  </si>
  <si>
    <t>2020-2023</t>
  </si>
  <si>
    <t>2013-2019</t>
  </si>
  <si>
    <t>2016-2023</t>
  </si>
  <si>
    <t>2017-2023</t>
  </si>
  <si>
    <t>2015-2019</t>
  </si>
  <si>
    <t>2017-2018</t>
  </si>
  <si>
    <t>2023-2026</t>
  </si>
  <si>
    <t>2021-2023</t>
  </si>
  <si>
    <t>2017-2019</t>
  </si>
  <si>
    <t>2016-2018</t>
  </si>
  <si>
    <t xml:space="preserve">2014-2018 </t>
  </si>
  <si>
    <t xml:space="preserve">2019-2023 </t>
  </si>
  <si>
    <t>2020-2026</t>
  </si>
  <si>
    <t>Долбоорлордун жалпы саны:</t>
  </si>
  <si>
    <t>Ичүүчү суу</t>
  </si>
  <si>
    <t>Өнөр жай</t>
  </si>
  <si>
    <t>Транспорт жана логистика</t>
  </si>
  <si>
    <t>Курчап турган чөйрө</t>
  </si>
  <si>
    <t>Айыл чарба продукциясын кайра иштетүү</t>
  </si>
  <si>
    <t>Соода-логистикалык борборлору</t>
  </si>
  <si>
    <t>Маалыматтык технологиялар</t>
  </si>
  <si>
    <t>Социалдык тармак</t>
  </si>
  <si>
    <t>Өлкөлүк маанидеги долбоорлор</t>
  </si>
  <si>
    <t xml:space="preserve">CASA-1000 долбоорун ишке ашыруу </t>
  </si>
  <si>
    <t>Газдаштыруу жана газ берүү инфраструктурасын өнүктүрүү</t>
  </si>
  <si>
    <t>2018-2023      4 айыл</t>
  </si>
  <si>
    <t xml:space="preserve">Чүй жана Талас облустарында жайыттарды жана мал чарбачылыктагы башкарууну жакшыртуу </t>
  </si>
  <si>
    <t>"Коопсуз жол" системасын киргизүү</t>
  </si>
  <si>
    <t xml:space="preserve">млн АКШ доллары </t>
  </si>
  <si>
    <t xml:space="preserve">наркы, млн АКШ долл. </t>
  </si>
  <si>
    <t>Суммасы (млн АКШ долл.):</t>
  </si>
  <si>
    <t>ӨЛКӨЛҮК МААНИДЕГИ ДОЛБООРЛОРДУН НАРКЫ</t>
  </si>
  <si>
    <t>Ош-Баткен-Исфана унаа жолдорун калыбына келтирүү, 75-108 км (Караван а. - Кок-Талаа а.)</t>
  </si>
  <si>
    <t xml:space="preserve">Баткен облусу </t>
  </si>
  <si>
    <t xml:space="preserve">Ичүүчу суу </t>
  </si>
  <si>
    <r>
      <t>Токтогул ГЭСин калыбына келтирүү (Фаза 1,2,3)</t>
    </r>
    <r>
      <rPr>
        <b/>
        <sz val="12"/>
        <color indexed="8"/>
        <rFont val="Times New Roman"/>
        <family val="1"/>
        <charset val="204"/>
      </rPr>
      <t xml:space="preserve"> </t>
    </r>
  </si>
  <si>
    <t>Үч-Коргон ГЭСин калыбына келтирүү</t>
  </si>
  <si>
    <t xml:space="preserve">Чаарат кенинде алтын иргеп алуучу фабриканы эксплуатацияга киргизүү </t>
  </si>
  <si>
    <t xml:space="preserve">Куру-Тегерек кенинде алтын иргеп алуучу фабриканы эксплуатацияга киргизүү </t>
  </si>
  <si>
    <t xml:space="preserve">Чаткал районундагы Жамгыр кенинде алтын иргеп алуучу фабриканы эксплуатацияга киргизүү </t>
  </si>
  <si>
    <r>
      <t xml:space="preserve">Тоң районундагы Ак-Өлөң каналын калыбына келтирүү </t>
    </r>
    <r>
      <rPr>
        <b/>
        <sz val="12"/>
        <color indexed="8"/>
        <rFont val="Times New Roman"/>
        <family val="1"/>
        <charset val="204"/>
      </rPr>
      <t>(Кытай гранты)</t>
    </r>
  </si>
  <si>
    <r>
      <t xml:space="preserve">Ысык-Көл районунун Кара-Ой айыл өкмөтүндө жер сугаруу каналын куруу </t>
    </r>
    <r>
      <rPr>
        <b/>
        <sz val="12"/>
        <color theme="1"/>
        <rFont val="Times New Roman"/>
        <family val="1"/>
        <charset val="204"/>
      </rPr>
      <t>(Кытай гранты)</t>
    </r>
  </si>
  <si>
    <t xml:space="preserve">Сары-Жаз кениндеги "Трудовой" жана "Үч-Кошкон" участокторундагы кен-байытуучу фабрикасын эксплуатацияга киргизүү </t>
  </si>
  <si>
    <t>Нарын облусу</t>
  </si>
  <si>
    <t>Ичүүчу суу</t>
  </si>
  <si>
    <t xml:space="preserve"> Ат-Башы ГЭСин реконструкциялоо</t>
  </si>
  <si>
    <t xml:space="preserve">Бучук кенинде алтын иргеп алуучу фабриканы эксплуатацияга киргизүү  </t>
  </si>
  <si>
    <t>Ош облусу</t>
  </si>
  <si>
    <t xml:space="preserve">Акарт мрамор кенинде ташты кайра иштетүүчү цехти эксплуатацияга киргизүү </t>
  </si>
  <si>
    <t>Жерүй кенинде алтын иргеп алуучу фабриканы эксплуатацияга киргизүү жана кенди иштетип баштоо</t>
  </si>
  <si>
    <t xml:space="preserve">Шыралжын кенинде алтын иргеп алуучу фабриканы эксплуатацияга киргизүү жана кенди иштетип баштоо </t>
  </si>
  <si>
    <t xml:space="preserve">Аламүдүн районундагы Башкара-Суу айылында асфальт-бетон заводун жана майдалоочу комплексин ишке киргизүү  </t>
  </si>
  <si>
    <t xml:space="preserve">Аламүдүн районундагы Башкара-Суу айылында кирпич заводун ишке киргизүү </t>
  </si>
  <si>
    <t xml:space="preserve">Насоновское кениндеги кен-байытуучу фабрикасын эксплуатацияга киргизүү </t>
  </si>
  <si>
    <t>"Тянь Шань форель" ЖЧК соода-логистикалык борборун куруу</t>
  </si>
  <si>
    <t>"Коомдук транспортто электрондук билеттештирүүнү киргизүү" МЖӨ долбоору</t>
  </si>
  <si>
    <t>Россия жана Белоруссиядан чыгарылган 52 бирдик троллейбус алуу</t>
  </si>
  <si>
    <t>Маданият кызматкерлерине үй куруп берүү Бишкек ш. (мам. бюджет)</t>
  </si>
  <si>
    <t xml:space="preserve">«Ак-Кула» ипподромун реконструкциялоо Бишкек ш. (мам. бюджет) </t>
  </si>
  <si>
    <t>Бишкек шаардык балдар клиникалык ооруканасынын жана медициналык тез жардам ооруканасына хирургиялык корпус куруу</t>
  </si>
  <si>
    <r>
      <rPr>
        <b/>
        <sz val="12"/>
        <rFont val="Times New Roman"/>
        <family val="1"/>
        <charset val="204"/>
      </rPr>
      <t>2 - фаза Ош шаарында</t>
    </r>
    <r>
      <rPr>
        <sz val="12"/>
        <rFont val="Times New Roman"/>
        <family val="1"/>
        <charset val="204"/>
      </rPr>
      <t xml:space="preserve"> ичүүчү суу менен камсыздоо жана канализация тутумдарын куруу жана реабилитациялоо</t>
    </r>
    <r>
      <rPr>
        <b/>
        <sz val="12"/>
        <rFont val="Times New Roman"/>
        <family val="1"/>
        <charset val="204"/>
      </rPr>
      <t xml:space="preserve"> </t>
    </r>
  </si>
  <si>
    <t xml:space="preserve">Текстиль-тигүү өндүрүш өнөр жай паркын куруу </t>
  </si>
  <si>
    <t>Электрэнергия менен камсыздоо системасынын отчеттуулугун жана ишенимдүүлүгүн жогорулатуу (ЕSARIP)</t>
  </si>
  <si>
    <t>Ош шаары</t>
  </si>
  <si>
    <t>Бишкек шаары</t>
  </si>
  <si>
    <t>Талас облусу</t>
  </si>
  <si>
    <t>Жалал-Абад облусу</t>
  </si>
  <si>
    <r>
      <t>Эпкин - Башкууганды участогун реконструкциялоо (89-159-км), узундугу 70 км, "ЦАРЭС 1 жана ЦАРЭС 3 транспорт коридорлорунун ортосун бириктирүүчү жолдор"</t>
    </r>
    <r>
      <rPr>
        <b/>
        <sz val="12"/>
        <color indexed="8"/>
        <rFont val="Times New Roman"/>
        <family val="1"/>
        <charset val="204"/>
      </rPr>
      <t xml:space="preserve"> (Түндүк-Түштүк, 3-фаза)</t>
    </r>
    <r>
      <rPr>
        <sz val="12"/>
        <color indexed="8"/>
        <rFont val="Times New Roman"/>
        <family val="1"/>
        <charset val="204"/>
      </rPr>
      <t xml:space="preserve">
</t>
    </r>
  </si>
  <si>
    <t>"Ош шаарында катуу таштандыларды башкаруу системасын жакшыртуу" долбоорун ишке ашыруу</t>
  </si>
  <si>
    <t xml:space="preserve">Сузак районунун Таш-Булак айыл өкмөтүндө (майдалоочу) бетон, асфальт чыгаруучу заводду ишке киргизүү </t>
  </si>
  <si>
    <r>
      <rPr>
        <b/>
        <sz val="12"/>
        <rFont val="Times New Roman"/>
        <family val="1"/>
        <charset val="204"/>
      </rPr>
      <t>Кара-Суу, Өзгөн, Ноокат шаарларында</t>
    </r>
    <r>
      <rPr>
        <sz val="12"/>
        <rFont val="Times New Roman"/>
        <family val="1"/>
        <charset val="204"/>
      </rPr>
      <t xml:space="preserve">  ичүүчү суу менен камсыздоо жана канализация тутумдарын куруу жана реабилитациялоо </t>
    </r>
    <r>
      <rPr>
        <b/>
        <sz val="12"/>
        <rFont val="Times New Roman"/>
        <family val="1"/>
        <charset val="204"/>
      </rPr>
      <t>(ЕРӨБ)</t>
    </r>
  </si>
  <si>
    <r>
      <t xml:space="preserve">Талас шаарында ичүүчү суу менен камсыздоо жана канализация тутумдарын куруу жана реабилитациялоо </t>
    </r>
    <r>
      <rPr>
        <b/>
        <sz val="12"/>
        <rFont val="Times New Roman"/>
        <family val="1"/>
        <charset val="204"/>
      </rPr>
      <t>(ЕРӨБ)</t>
    </r>
  </si>
  <si>
    <r>
      <t>Кара-Балта, Кант, Токмок шаарларында ичүүчү суу менен камсыздоо жана канализация тутумдарын куруу жана реабилитациялоо</t>
    </r>
    <r>
      <rPr>
        <b/>
        <sz val="12"/>
        <rFont val="Times New Roman"/>
        <family val="1"/>
        <charset val="204"/>
      </rPr>
      <t xml:space="preserve"> (ЕРӨБ)</t>
    </r>
  </si>
  <si>
    <r>
      <rPr>
        <b/>
        <sz val="12"/>
        <rFont val="Times New Roman"/>
        <family val="1"/>
        <charset val="204"/>
      </rPr>
      <t xml:space="preserve">2 - фаза </t>
    </r>
    <r>
      <rPr>
        <sz val="12"/>
        <rFont val="Times New Roman"/>
        <family val="1"/>
        <charset val="204"/>
      </rPr>
      <t xml:space="preserve">Бишкек шаарында ичүүчү суу менен камсыздоо жана канализация тутумдарын куруу жана реабилитациялоо </t>
    </r>
    <r>
      <rPr>
        <b/>
        <sz val="12"/>
        <rFont val="Times New Roman"/>
        <family val="1"/>
        <charset val="204"/>
      </rPr>
      <t>(ЕРӨБ)</t>
    </r>
  </si>
  <si>
    <t xml:space="preserve"> </t>
  </si>
  <si>
    <r>
      <rPr>
        <b/>
        <sz val="12"/>
        <color indexed="8"/>
        <rFont val="Times New Roman"/>
        <family val="1"/>
        <charset val="204"/>
      </rPr>
      <t>Фаза 1, Түндүк-Түштүк</t>
    </r>
    <r>
      <rPr>
        <sz val="12"/>
        <color indexed="8"/>
        <rFont val="Times New Roman"/>
        <family val="1"/>
        <charset val="204"/>
      </rPr>
      <t xml:space="preserve"> альтернативдүү автомобиль жолун куруу, узундугу 150,9 км. Кызыл-Жылдыз а. - Арал а. (183-195 км), Казарман а. –  Жалал-Абад ш. участоктору (291-433 км), анын ичинде 3,8 км Көк-Арт  ашуусу аркылуу тоннелди кошо алганда.</t>
    </r>
  </si>
  <si>
    <r>
      <rPr>
        <b/>
        <sz val="12"/>
        <color indexed="8"/>
        <rFont val="Times New Roman"/>
        <family val="1"/>
        <charset val="204"/>
      </rPr>
      <t>Фаза 2, Түндүк-Түштүк</t>
    </r>
    <r>
      <rPr>
        <sz val="12"/>
        <color indexed="8"/>
        <rFont val="Times New Roman"/>
        <family val="1"/>
        <charset val="204"/>
      </rPr>
      <t xml:space="preserve"> альтернативдүү автомобиль жолун куруу (Арал а. –  Казарман а. участогу с. 6 (195-291 км) узундугу 99 км.</t>
    </r>
  </si>
  <si>
    <r>
      <rPr>
        <b/>
        <sz val="12"/>
        <color indexed="8"/>
        <rFont val="Times New Roman"/>
        <family val="1"/>
        <charset val="204"/>
      </rPr>
      <t xml:space="preserve">Түндүк-Түштүк </t>
    </r>
    <r>
      <rPr>
        <sz val="12"/>
        <color indexed="8"/>
        <rFont val="Times New Roman"/>
        <family val="1"/>
        <charset val="204"/>
      </rPr>
      <t xml:space="preserve">альтернативдүү автомобиль жолун реконструкциялоо 159-183 км, </t>
    </r>
    <r>
      <rPr>
        <b/>
        <sz val="12"/>
        <color indexed="8"/>
        <rFont val="Times New Roman"/>
        <family val="1"/>
        <charset val="204"/>
      </rPr>
      <t xml:space="preserve">Фаза 3 </t>
    </r>
    <r>
      <rPr>
        <sz val="12"/>
        <color indexed="8"/>
        <rFont val="Times New Roman"/>
        <family val="1"/>
        <charset val="204"/>
      </rPr>
      <t xml:space="preserve">(Дыйкан а. - Кызыл-Жылдыз а.) </t>
    </r>
  </si>
  <si>
    <t>Мал чарбачылык, дыйканчылык, багбанчылык</t>
  </si>
  <si>
    <t>Баткен, Ош жана Жалал-Абад облустарында мал чарбасын өнүктүрүү</t>
  </si>
  <si>
    <r>
      <t xml:space="preserve">Региондордо КТБ кызматын </t>
    </r>
    <r>
      <rPr>
        <b/>
        <sz val="12"/>
        <rFont val="Times New Roman"/>
        <family val="1"/>
        <charset val="204"/>
      </rPr>
      <t>бэк- и фронт-офис</t>
    </r>
    <r>
      <rPr>
        <sz val="12"/>
        <rFont val="Times New Roman"/>
        <family val="1"/>
        <charset val="204"/>
      </rPr>
      <t xml:space="preserve"> принцибинде көрсөтүү үчүн калкты кошумча тейлөө борборлорун ачуу </t>
    </r>
  </si>
  <si>
    <t>Социалдык чөйрө</t>
  </si>
  <si>
    <t xml:space="preserve">Ч. Айтматов атындагы Орус драма театрынын музыкалык жана жарык берүү жабдууларын  жаңылоо менен оңдоо-реставрациялоо жумуштары (бюджеттик каражаттар) </t>
  </si>
  <si>
    <r>
      <rPr>
        <sz val="12"/>
        <rFont val="Times New Roman"/>
        <family val="1"/>
        <charset val="204"/>
      </rPr>
      <t>"Балдар үчүн Газпром" программасынын алкагында дене тарбия-ден соолукту чыңдоочу 5 комплекс куруу (</t>
    </r>
    <r>
      <rPr>
        <b/>
        <sz val="12"/>
        <rFont val="Times New Roman"/>
        <family val="1"/>
        <charset val="204"/>
      </rPr>
      <t>Жалал-Абад, Баткен, Ош, Нарын, Токмок шаарларында</t>
    </r>
    <r>
      <rPr>
        <sz val="12"/>
        <rFont val="Times New Roman"/>
        <family val="1"/>
        <charset val="204"/>
      </rPr>
      <t xml:space="preserve">)  </t>
    </r>
  </si>
  <si>
    <t xml:space="preserve">БИМде жана билим берүү системасынын башка мекемелеринде институционалдык жана адамдык ресурстардын потенциалын жогорулатуу аркылуу мектептик билим берүү системасын өнүктүрүү максатында “КРда билим берүү секторун колдоо” долбоору, БИМге жана ФМге СПБР жана СПБ кайра кароодо, жаңы бюджеттин болжолун колдонууда, программаларды финансылоодо, отчеттуулук инструменттерин пландаштырууда, башкарууда жана пайдаланууда  колдоо көрсөтүү
</t>
  </si>
  <si>
    <t>2 - эскертүү: акча алмашуу курсу 1 АКШ доллары- 68 сом, 1 евро - 1,17 АКШ доллары</t>
  </si>
  <si>
    <r>
      <rPr>
        <b/>
        <sz val="12"/>
        <rFont val="Times New Roman"/>
        <family val="1"/>
        <charset val="204"/>
      </rPr>
      <t>Баткен, Кызыл-Кыя, Исфана, Сүлүктү</t>
    </r>
    <r>
      <rPr>
        <sz val="12"/>
        <rFont val="Times New Roman"/>
        <family val="1"/>
        <charset val="204"/>
      </rPr>
      <t xml:space="preserve"> шаарларында ичүүчү суу менен камсыздоо жана канализация системасын куруу жана калыбына келтирүү </t>
    </r>
    <r>
      <rPr>
        <b/>
        <sz val="12"/>
        <rFont val="Times New Roman"/>
        <family val="1"/>
        <charset val="204"/>
      </rPr>
      <t>(ЕРӨБ и ДБ)</t>
    </r>
  </si>
  <si>
    <r>
      <t xml:space="preserve">Баткен районунда "Р-4" каналын куруу жана учурдагы "Р-4" каналын күчтөндүрүү </t>
    </r>
    <r>
      <rPr>
        <b/>
        <sz val="12"/>
        <color indexed="8"/>
        <rFont val="Times New Roman"/>
        <family val="1"/>
        <charset val="204"/>
      </rPr>
      <t>(Кытай гранты)</t>
    </r>
  </si>
  <si>
    <r>
      <t xml:space="preserve">Кадамжай районундагы Бүргөндү массивиндеги жерлерди өздөштүрүү (2-кезектеги) </t>
    </r>
    <r>
      <rPr>
        <b/>
        <sz val="12"/>
        <color indexed="8"/>
        <rFont val="Times New Roman"/>
        <family val="1"/>
        <charset val="204"/>
      </rPr>
      <t>(ЕРӨБ кароосунда)</t>
    </r>
  </si>
  <si>
    <r>
      <t xml:space="preserve">Саркент дарыясынан Лейлек районундагы Сумбула айылдык аймагынын "Тоо-Жайлоо" массивине суу берүү менен канал куруу </t>
    </r>
    <r>
      <rPr>
        <b/>
        <sz val="12"/>
        <rFont val="Times New Roman"/>
        <family val="1"/>
        <charset val="204"/>
      </rPr>
      <t>(ЕРӨБ кароосунда)</t>
    </r>
  </si>
  <si>
    <r>
      <t xml:space="preserve">Арка массивин электр энергиясы менен камсыздоону жакшыртуу </t>
    </r>
    <r>
      <rPr>
        <b/>
        <sz val="12"/>
        <rFont val="Times New Roman"/>
        <family val="1"/>
        <charset val="204"/>
      </rPr>
      <t>(КУЭТ)</t>
    </r>
  </si>
  <si>
    <t>Соода-логистикалык борборлор</t>
  </si>
  <si>
    <r>
      <rPr>
        <b/>
        <sz val="12"/>
        <rFont val="Times New Roman"/>
        <family val="1"/>
        <charset val="204"/>
      </rPr>
      <t>Жалал-Абад, Токтогул, Майлуу-Суу, Кербен</t>
    </r>
    <r>
      <rPr>
        <sz val="12"/>
        <rFont val="Times New Roman"/>
        <family val="1"/>
        <charset val="204"/>
      </rPr>
      <t xml:space="preserve"> шаарларында ичүүчү суу менен камсыздоо жана канализация системасын куруу жана калыбына келтирүү </t>
    </r>
    <r>
      <rPr>
        <b/>
        <sz val="12"/>
        <rFont val="Times New Roman"/>
        <family val="1"/>
        <charset val="204"/>
      </rPr>
      <t xml:space="preserve"> (ЕРӨБ жана ДБ)</t>
    </r>
  </si>
  <si>
    <t>Аксы районунун Падыша-Ата дарыясынан суу өзү агып келүүчү Ак-Терек каналын куруу (мам бюджет)</t>
  </si>
  <si>
    <t>Камбарата - 2 ГЭСинин экинчи гидроагрегатын пайдаланууга берүү</t>
  </si>
  <si>
    <t xml:space="preserve">Тереккан, Ашуу-Терек алтын кендеринде алтын иргеп алуучу фабриканы эксплуатацияга киргизүү </t>
  </si>
  <si>
    <t xml:space="preserve">Жалал-Абад балдар социалдык психоневрологиялык социалдык мекемесинин негизинде Ден соолугунун мүмкүнчүлүктөрү чектелген балдар үчүн Республикалык реабилитациялык борбордун курулуусун бүтүрүү (мам. бюджет) </t>
  </si>
  <si>
    <t>Ысык-Көл облусу</t>
  </si>
  <si>
    <r>
      <t xml:space="preserve">Балыкчы жана Каракол шаарларында ичүүчү суу менен камсыздоо жана канализация системасын куруу жана калыбына келтирүү </t>
    </r>
    <r>
      <rPr>
        <b/>
        <sz val="12"/>
        <rFont val="Times New Roman"/>
        <family val="1"/>
        <charset val="204"/>
      </rPr>
      <t>(ДБ, АӨБ, ЕРӨБ)</t>
    </r>
  </si>
  <si>
    <t>"Чыгышэлектр" ААКнун электр жабдууларын жана тармактарын ЭЭКЭААМ-ӨТКН "АИИСКУЭ" системасын орнотуу менен реабилитациялоо</t>
  </si>
  <si>
    <t xml:space="preserve">Каракол, Балыкчы, Чолпон-Ата шаарларынын тазалоочу курулмаларын реконструкциялоо/реабилитациялоо жана модернизациялоо </t>
  </si>
  <si>
    <t xml:space="preserve">Балыкчы жана Чолпон-Ата шаарларында "Коопсуз шаар" долбоорунун алкагында фото-видео фиксациялоо системасын орнотуу </t>
  </si>
  <si>
    <r>
      <rPr>
        <b/>
        <sz val="12"/>
        <rFont val="Times New Roman"/>
        <family val="1"/>
        <charset val="204"/>
      </rPr>
      <t>2-фаза Нарын шаарында</t>
    </r>
    <r>
      <rPr>
        <sz val="12"/>
        <rFont val="Times New Roman"/>
        <family val="1"/>
        <charset val="204"/>
      </rPr>
      <t xml:space="preserve"> ичүүчү суу менен камсыздоо жана канализация системасын куруу жана реабилитациялоо </t>
    </r>
    <r>
      <rPr>
        <b/>
        <sz val="12"/>
        <rFont val="Times New Roman"/>
        <family val="1"/>
        <charset val="204"/>
      </rPr>
      <t xml:space="preserve"> (ЕРӨБ)</t>
    </r>
  </si>
  <si>
    <t>“Жумгал районундагы Баш-Кууганды суусунан жерлерди сугаруу” объектисинин курулуш иштерин аяктоо (мам бюджет)</t>
  </si>
  <si>
    <t>Жумгал районунун Кызыл-Жылдыз айыл аймагында Кара-Дөбө суусуна БСР куруу (мам бюджет)</t>
  </si>
  <si>
    <t>Ноокат районундагы Ынтымак айыл аймагында “Каримберди” каналын 2 этапта куруу (мам. бюджет)</t>
  </si>
  <si>
    <t>Кара-Кулжа районундагы Кара-Кулжа, Чалма, Ылай-Талаа, Карагуз, Кеңеш айыл аймактарындагы жерлерди сугаруу (мам. бюджет)</t>
  </si>
  <si>
    <t>Кара-Кулжа районундагы Кызыл-Жар айыл аймагынын ирригациялык тармагынын “Ак-Тектир” жана “Терек-Талаа” ирригация системасын реабилитациялоо (мам. бюджет)</t>
  </si>
  <si>
    <t>"Ошэлектро" ААКта электр жабдууларын жана тармактарын ЭЭКЭААМ-ӨТКН "АИИСКУЭ" системасын орнотуу менен реабилитациялоо</t>
  </si>
  <si>
    <t xml:space="preserve">"Кыргызстан - Кытай" газ түтүктөрүнүн участогун куруу </t>
  </si>
  <si>
    <t xml:space="preserve">Манас районундагы “Кадыралы” каналын реабилитациялоо (АӨБ, ДБ кароосунда) </t>
  </si>
  <si>
    <t>Чүй облусу</t>
  </si>
  <si>
    <t xml:space="preserve">Сокулук районунун Шопоков ш. Кагаз фабрикасын ишке киргизүү </t>
  </si>
  <si>
    <t>Насостук станцияларды реконструкциялоо жана куруу (13 насостук станцияны куруу, СКАДА системасы менен жабдуу, жаңы насостук станцияны куруу)</t>
  </si>
  <si>
    <t>Катуу таштандыларды башкаруу</t>
  </si>
  <si>
    <t>"Бишкек" ЭЭА аймагында биметалдык алюминий радиаторлорун чыгаруучу «TMAI Investment Holding» заводу</t>
  </si>
  <si>
    <t xml:space="preserve">ШААР БОЮНЧА ДОЛБООРЛОРДУН НАРКЫ </t>
  </si>
  <si>
    <t xml:space="preserve">ОБЛУС БОЮНЧА ДОЛБООРЛОРДУН НАРКЫ </t>
  </si>
  <si>
    <t xml:space="preserve">Мал чарбачылык, багбанчылык, балык чарбачылык </t>
  </si>
  <si>
    <t>ишке ашыруу мөөнөтү</t>
  </si>
  <si>
    <t>Айыл чарба продукциясын анын ичинде кургатылган жемиштерди кайра иштетүү жана мал союучу цехтерди куруу</t>
  </si>
  <si>
    <t xml:space="preserve">млн АКШ дол. </t>
  </si>
  <si>
    <t xml:space="preserve">Тон, Ак-Суу, Жети-Өгүз райондорунда жана Каракол шаарында этти кайра иштетүү жана айыл-чарба продукциясын кайра иштетүү ишканаларын куруу </t>
  </si>
  <si>
    <t>Кочкор районунда соода-логистикалык борбор куруу жана айыл-чарба продукциясын кайра иштетүү</t>
  </si>
  <si>
    <t xml:space="preserve">Томат, сүт жана башка азык-түлүктөрдү кайра иштетүү ишканалары </t>
  </si>
  <si>
    <t>Өсүмдүк жана балык өстүрүүчүлүк долбоорлору</t>
  </si>
  <si>
    <t>Айыл чарба продукциясын кайра иштетүү жана соода-логистикалык борборлор</t>
  </si>
  <si>
    <t>Айыл чарба продукциясын кайра иштетүү жана соода-логистикалык борборлорду түзүү</t>
  </si>
  <si>
    <t>Эскертүү: акча алмашуу курсу 1 АКШ доллары- 68 сом, 1 евро - 1,17 АКШ доллары</t>
  </si>
  <si>
    <r>
      <t>«Digital CASA - Кыргыз Республикасы» (</t>
    </r>
    <r>
      <rPr>
        <b/>
        <sz val="12"/>
        <color rgb="FF222222"/>
        <rFont val="Times New Roman"/>
        <family val="1"/>
        <charset val="204"/>
      </rPr>
      <t>Дүйнөлүк Банк</t>
    </r>
    <r>
      <rPr>
        <sz val="12"/>
        <color rgb="FF222222"/>
        <rFont val="Times New Roman"/>
        <family val="1"/>
        <charset val="204"/>
      </rPr>
      <t>)</t>
    </r>
  </si>
  <si>
    <r>
      <rPr>
        <b/>
        <sz val="12"/>
        <color indexed="8"/>
        <rFont val="Times New Roman"/>
        <family val="1"/>
        <charset val="204"/>
      </rPr>
      <t>Кытай Эл Республикасынын</t>
    </r>
    <r>
      <rPr>
        <sz val="12"/>
        <color indexed="8"/>
        <rFont val="Times New Roman"/>
        <family val="1"/>
        <charset val="204"/>
      </rPr>
      <t xml:space="preserve"> Өкмөтүнүн гранттык каражаттарынын эсебинен Ош  шаарынын Ак-Тилек кичи районуна Оорукана комплексин куруу</t>
    </r>
  </si>
  <si>
    <t xml:space="preserve">“Секторду өнүктүрүү программасы” долбоору: билим берүү системасын бекемдөө”. Стандарттардын жана окуу-методикалык комплекстердин (ОМК) сапатын жакшыртууга багытталган; мугалимдердин ишинин сапатын, ошондой эле мугалимдердин квалификациясын жогорулатуу боюнча программалардын жакшыртуу; сапаттуу билим берүүгө жеткиликтүүлүктү жогорулатуу (АӨБ)
</t>
  </si>
  <si>
    <r>
      <t>Кызыкдар тараптардын алдында (</t>
    </r>
    <r>
      <rPr>
        <b/>
        <sz val="12"/>
        <color theme="1"/>
        <rFont val="Times New Roman"/>
        <family val="1"/>
        <charset val="204"/>
      </rPr>
      <t>Дүйнөлүк банк</t>
    </r>
    <r>
      <rPr>
        <sz val="12"/>
        <color theme="1"/>
        <rFont val="Times New Roman"/>
        <family val="1"/>
        <charset val="204"/>
      </rPr>
      <t xml:space="preserve">) мектептик ресурстарды башкарууну жана мектептердин отчеттуулугун жакшыртуу аркылуу билим берүү чөйрөсүндөгү реформаны колдоо долбоору </t>
    </r>
  </si>
  <si>
    <r>
      <t>Касан-Сай дарыясынан Орток-Бел каналын куруу (</t>
    </r>
    <r>
      <rPr>
        <b/>
        <sz val="12"/>
        <rFont val="Times New Roman"/>
        <family val="1"/>
        <charset val="204"/>
      </rPr>
      <t>Араб координациялык тобу</t>
    </r>
    <r>
      <rPr>
        <sz val="12"/>
        <rFont val="Times New Roman"/>
        <family val="1"/>
        <charset val="204"/>
      </rPr>
      <t>нун кароосунда)</t>
    </r>
  </si>
  <si>
    <r>
      <t xml:space="preserve">Тогуз-Тороо районундагы Жогорку Аккуп каналын куруу </t>
    </r>
    <r>
      <rPr>
        <b/>
        <sz val="12"/>
        <rFont val="Times New Roman"/>
        <family val="1"/>
        <charset val="204"/>
      </rPr>
      <t>(ЕРӨБ</t>
    </r>
    <r>
      <rPr>
        <sz val="12"/>
        <rFont val="Times New Roman"/>
        <family val="1"/>
        <charset val="204"/>
      </rPr>
      <t xml:space="preserve"> кароосунда)</t>
    </r>
  </si>
  <si>
    <r>
      <t xml:space="preserve">Ноокен районундагы Ничке-Сай каналын куруу </t>
    </r>
    <r>
      <rPr>
        <b/>
        <sz val="12"/>
        <rFont val="Times New Roman"/>
        <family val="1"/>
        <charset val="204"/>
      </rPr>
      <t>(ЕРӨБ</t>
    </r>
    <r>
      <rPr>
        <sz val="12"/>
        <rFont val="Times New Roman"/>
        <family val="1"/>
        <charset val="204"/>
      </rPr>
      <t>тын кароосунда)</t>
    </r>
  </si>
  <si>
    <r>
      <t xml:space="preserve">Тамак-аш тузун өндүрүүчү НТЦ "Технолог"комплексин куруу </t>
    </r>
    <r>
      <rPr>
        <b/>
        <sz val="12"/>
        <color indexed="8"/>
        <rFont val="Times New Roman"/>
        <family val="1"/>
        <charset val="204"/>
      </rPr>
      <t>(РКӨФ</t>
    </r>
    <r>
      <rPr>
        <sz val="12"/>
        <color indexed="8"/>
        <rFont val="Times New Roman"/>
        <family val="1"/>
        <charset val="204"/>
      </rPr>
      <t xml:space="preserve"> кароосунда) </t>
    </r>
  </si>
  <si>
    <t xml:space="preserve">Биргелешкен ишкана түзүү жолу менен Макмал кениндеги техногендик калдыктарды, отвалдарды кайра иштетүүнүн эсебинен жана кошумча чалгындоо  менен иштөөсүн узартуу </t>
  </si>
  <si>
    <r>
      <t xml:space="preserve">Сузак районундагы Барпы айыл өкмөтүндө соода-логистикалык борбор куруу </t>
    </r>
    <r>
      <rPr>
        <b/>
        <sz val="12"/>
        <color indexed="8"/>
        <rFont val="Times New Roman"/>
        <family val="1"/>
        <charset val="204"/>
      </rPr>
      <t>(Кытай</t>
    </r>
    <r>
      <rPr>
        <sz val="12"/>
        <color indexed="8"/>
        <rFont val="Times New Roman"/>
        <family val="1"/>
        <charset val="204"/>
      </rPr>
      <t xml:space="preserve"> инвестициясы)</t>
    </r>
  </si>
  <si>
    <r>
      <t xml:space="preserve">Таш-Көмүр шаарында жана Ноокат районунун Бүргөндү айыл өкмөтүндө соода-логистикалык борборлорду куруу </t>
    </r>
    <r>
      <rPr>
        <b/>
        <sz val="12"/>
        <color indexed="8"/>
        <rFont val="Times New Roman"/>
        <family val="1"/>
        <charset val="204"/>
      </rPr>
      <t>(РКӨФ)</t>
    </r>
  </si>
  <si>
    <r>
      <t xml:space="preserve">Жети-Өгүз районундагы Жууку дарыясына СЖБ (БСР) куруу </t>
    </r>
    <r>
      <rPr>
        <b/>
        <sz val="12"/>
        <color indexed="8"/>
        <rFont val="Times New Roman"/>
        <family val="1"/>
        <charset val="204"/>
      </rPr>
      <t>(ИӨБ</t>
    </r>
    <r>
      <rPr>
        <sz val="12"/>
        <color indexed="8"/>
        <rFont val="Times New Roman"/>
        <family val="1"/>
        <charset val="204"/>
      </rPr>
      <t xml:space="preserve"> кароосунда)</t>
    </r>
  </si>
  <si>
    <r>
      <t xml:space="preserve">Тон районунун Үч-Коргон айылында СЖБ (БСР) куруу </t>
    </r>
    <r>
      <rPr>
        <b/>
        <sz val="12"/>
        <color theme="1"/>
        <rFont val="Times New Roman"/>
        <family val="1"/>
        <charset val="204"/>
      </rPr>
      <t>(ИӨБ</t>
    </r>
    <r>
      <rPr>
        <sz val="12"/>
        <color theme="1"/>
        <rFont val="Times New Roman"/>
        <family val="1"/>
        <charset val="204"/>
      </rPr>
      <t xml:space="preserve"> кароосунда)</t>
    </r>
  </si>
  <si>
    <r>
      <t xml:space="preserve">Түп районунда курулуш кыш өндүрүүчү заводду ишке киргизүү </t>
    </r>
    <r>
      <rPr>
        <b/>
        <sz val="12"/>
        <color indexed="8"/>
        <rFont val="Times New Roman"/>
        <family val="1"/>
        <charset val="204"/>
      </rPr>
      <t>(РКӨФ)</t>
    </r>
  </si>
  <si>
    <r>
      <t xml:space="preserve">Сүт секторунун өндүрүмдүүлүгүн комплекстүү жогорулатуу долбоору </t>
    </r>
    <r>
      <rPr>
        <b/>
        <sz val="12"/>
        <color indexed="8"/>
        <rFont val="Times New Roman"/>
        <family val="1"/>
        <charset val="204"/>
      </rPr>
      <t>(Дүйнөлүк Банк)</t>
    </r>
  </si>
  <si>
    <r>
      <t xml:space="preserve">Жумгал районунун Түгөл-Сай суусуна СЖБ (БСР) куруу </t>
    </r>
    <r>
      <rPr>
        <b/>
        <sz val="12"/>
        <rFont val="Times New Roman"/>
        <family val="1"/>
        <charset val="204"/>
      </rPr>
      <t>(ИӨБ</t>
    </r>
    <r>
      <rPr>
        <sz val="12"/>
        <rFont val="Times New Roman"/>
        <family val="1"/>
        <charset val="204"/>
      </rPr>
      <t xml:space="preserve"> кароосунда)</t>
    </r>
  </si>
  <si>
    <r>
      <t xml:space="preserve">Ак-Талаа районундагы Ала-Бука суусунан жерлерди сугаруу </t>
    </r>
    <r>
      <rPr>
        <b/>
        <sz val="12"/>
        <color indexed="8"/>
        <rFont val="Times New Roman"/>
        <family val="1"/>
        <charset val="204"/>
      </rPr>
      <t>(ЕРӨБ)</t>
    </r>
    <r>
      <rPr>
        <sz val="12"/>
        <color indexed="8"/>
        <rFont val="Times New Roman"/>
        <family val="1"/>
        <charset val="204"/>
      </rPr>
      <t xml:space="preserve">  </t>
    </r>
  </si>
  <si>
    <r>
      <t xml:space="preserve">Кочкор районундагы “Шамшы” суусуна БДР куруу </t>
    </r>
    <r>
      <rPr>
        <b/>
        <sz val="12"/>
        <color indexed="8"/>
        <rFont val="Times New Roman"/>
        <family val="1"/>
        <charset val="204"/>
      </rPr>
      <t>(ИӨБ</t>
    </r>
    <r>
      <rPr>
        <sz val="12"/>
        <color indexed="8"/>
        <rFont val="Times New Roman"/>
        <family val="1"/>
        <charset val="204"/>
      </rPr>
      <t xml:space="preserve"> кароосунда)</t>
    </r>
  </si>
  <si>
    <r>
      <t xml:space="preserve">Ак-Талаа районундагы “Жаман-Даван” каналын куруу </t>
    </r>
    <r>
      <rPr>
        <b/>
        <sz val="12"/>
        <rFont val="Times New Roman"/>
        <family val="1"/>
        <charset val="204"/>
      </rPr>
      <t>(ЕРӨБ</t>
    </r>
    <r>
      <rPr>
        <sz val="12"/>
        <rFont val="Times New Roman"/>
        <family val="1"/>
        <charset val="204"/>
      </rPr>
      <t xml:space="preserve"> кароосунда)</t>
    </r>
  </si>
  <si>
    <r>
      <t xml:space="preserve">Нарын жана Ат-Башы райондорунда мал союучу цехтерди куруу </t>
    </r>
    <r>
      <rPr>
        <b/>
        <sz val="12"/>
        <color indexed="8"/>
        <rFont val="Times New Roman"/>
        <family val="1"/>
        <charset val="204"/>
      </rPr>
      <t>(РКӨФ</t>
    </r>
    <r>
      <rPr>
        <sz val="12"/>
        <color indexed="8"/>
        <rFont val="Times New Roman"/>
        <family val="1"/>
        <charset val="204"/>
      </rPr>
      <t xml:space="preserve"> катышуусунда)</t>
    </r>
  </si>
  <si>
    <r>
      <t xml:space="preserve">Чоӊ-Алай районундагы Кызыл-Суу дарыясынан “Шор-Талаа” массивинин жерлерин сугаруу </t>
    </r>
    <r>
      <rPr>
        <b/>
        <sz val="12"/>
        <color indexed="8"/>
        <rFont val="Times New Roman"/>
        <family val="1"/>
        <charset val="204"/>
      </rPr>
      <t>(ЕРӨБ</t>
    </r>
    <r>
      <rPr>
        <sz val="12"/>
        <color indexed="8"/>
        <rFont val="Times New Roman"/>
        <family val="1"/>
        <charset val="204"/>
      </rPr>
      <t xml:space="preserve"> кароосунда)</t>
    </r>
  </si>
  <si>
    <r>
      <t>Араван – Ак-Буура каналын реконструкциялоо (</t>
    </r>
    <r>
      <rPr>
        <b/>
        <sz val="12"/>
        <color indexed="8"/>
        <rFont val="Times New Roman"/>
        <family val="1"/>
        <charset val="204"/>
      </rPr>
      <t>ДБ жана 
ЕРӨБ</t>
    </r>
    <r>
      <rPr>
        <sz val="12"/>
        <color indexed="8"/>
        <rFont val="Times New Roman"/>
        <family val="1"/>
        <charset val="204"/>
      </rPr>
      <t>)</t>
    </r>
  </si>
  <si>
    <r>
      <t xml:space="preserve">Ноокат районунда минералдык жер семирткичтерди өндүрүү боюнча заводду куруу </t>
    </r>
    <r>
      <rPr>
        <b/>
        <sz val="12"/>
        <color indexed="8"/>
        <rFont val="Times New Roman"/>
        <family val="1"/>
        <charset val="204"/>
      </rPr>
      <t>(Кытай</t>
    </r>
    <r>
      <rPr>
        <sz val="12"/>
        <color indexed="8"/>
        <rFont val="Times New Roman"/>
        <family val="1"/>
        <charset val="204"/>
      </rPr>
      <t xml:space="preserve"> менен биргеликте каржылоо) </t>
    </r>
  </si>
  <si>
    <r>
      <t xml:space="preserve">Араван районунун А.Анаров айыл өкмөтүндө күнүнө 2,5 миң тонна цемент чыгаруучу заводдун ишке киргизүү  </t>
    </r>
    <r>
      <rPr>
        <b/>
        <sz val="12"/>
        <color indexed="8"/>
        <rFont val="Times New Roman"/>
        <family val="1"/>
        <charset val="204"/>
      </rPr>
      <t>(Кытай</t>
    </r>
    <r>
      <rPr>
        <sz val="12"/>
        <color indexed="8"/>
        <rFont val="Times New Roman"/>
        <family val="1"/>
        <charset val="204"/>
      </rPr>
      <t xml:space="preserve"> менен биргеликте каржылоо) </t>
    </r>
  </si>
  <si>
    <r>
      <t xml:space="preserve">Кара-Суу районундагы Жаны-Арык айылында "Ош-Дюбек" АКтын негизинде тамеки чыгаруучу заводду эксплуатацияга киргизүү (долбоор </t>
    </r>
    <r>
      <rPr>
        <b/>
        <sz val="12"/>
        <color rgb="FF000000"/>
        <rFont val="Times New Roman"/>
        <family val="1"/>
        <charset val="204"/>
      </rPr>
      <t>РКӨФнын</t>
    </r>
    <r>
      <rPr>
        <sz val="12"/>
        <color rgb="FF000000"/>
        <rFont val="Times New Roman"/>
        <family val="1"/>
        <charset val="204"/>
      </rPr>
      <t xml:space="preserve"> кароосунда) </t>
    </r>
  </si>
  <si>
    <r>
      <t xml:space="preserve">Кара-суу жана Өзгөн райондорунда айыл чарба продукциясын кайра иштетүү жана жашылча, мөмө жемишти сактоочу ишканаларын түзүү </t>
    </r>
    <r>
      <rPr>
        <b/>
        <sz val="12"/>
        <rFont val="Times New Roman"/>
        <family val="1"/>
        <charset val="204"/>
      </rPr>
      <t>(РКӨФ</t>
    </r>
    <r>
      <rPr>
        <sz val="12"/>
        <rFont val="Times New Roman"/>
        <family val="1"/>
        <charset val="204"/>
      </rPr>
      <t xml:space="preserve"> каржылоосу)</t>
    </r>
  </si>
  <si>
    <r>
      <t xml:space="preserve">Кара-Буура районундагы "Сарымсак" каналын реконструкциялоо </t>
    </r>
    <r>
      <rPr>
        <b/>
        <sz val="12"/>
        <rFont val="Times New Roman"/>
        <family val="1"/>
        <charset val="204"/>
      </rPr>
      <t>(ИӨБ)</t>
    </r>
    <r>
      <rPr>
        <sz val="12"/>
        <rFont val="Times New Roman"/>
        <family val="1"/>
        <charset val="204"/>
      </rPr>
      <t xml:space="preserve"> </t>
    </r>
  </si>
  <si>
    <r>
      <t xml:space="preserve">Кара-Буура районундагы "Бакты-Ногой" каналын куруу </t>
    </r>
    <r>
      <rPr>
        <b/>
        <sz val="12"/>
        <rFont val="Times New Roman"/>
        <family val="1"/>
        <charset val="204"/>
      </rPr>
      <t>(Кытай</t>
    </r>
    <r>
      <rPr>
        <sz val="12"/>
        <rFont val="Times New Roman"/>
        <family val="1"/>
        <charset val="204"/>
      </rPr>
      <t xml:space="preserve"> гранты)</t>
    </r>
  </si>
  <si>
    <r>
      <t xml:space="preserve">Бакай-Ата районундагы “Кызыл-Жар” жана “Жалпак-Таш” каналдарынын курулуш иштерин аяктоо </t>
    </r>
    <r>
      <rPr>
        <b/>
        <sz val="12"/>
        <rFont val="Times New Roman"/>
        <family val="1"/>
        <charset val="204"/>
      </rPr>
      <t>(Кытай</t>
    </r>
    <r>
      <rPr>
        <sz val="12"/>
        <rFont val="Times New Roman"/>
        <family val="1"/>
        <charset val="204"/>
      </rPr>
      <t xml:space="preserve"> гранты)</t>
    </r>
  </si>
  <si>
    <r>
      <t xml:space="preserve">Бодо мал өстүрүүчү жана этти кайра иштетүүчү фермасын түзүү "Нурун" ЖЧК  </t>
    </r>
    <r>
      <rPr>
        <b/>
        <sz val="12"/>
        <rFont val="Times New Roman"/>
        <family val="1"/>
        <charset val="204"/>
      </rPr>
      <t>(РКӨФ</t>
    </r>
    <r>
      <rPr>
        <sz val="12"/>
        <rFont val="Times New Roman"/>
        <family val="1"/>
        <charset val="204"/>
      </rPr>
      <t xml:space="preserve"> кароосунда) </t>
    </r>
  </si>
  <si>
    <r>
      <t xml:space="preserve">Талас районунун Кызыл-Туу айылында бурчакты кайра иштетүүчү заводун куруу </t>
    </r>
    <r>
      <rPr>
        <b/>
        <sz val="12"/>
        <rFont val="Times New Roman"/>
        <family val="1"/>
        <charset val="204"/>
      </rPr>
      <t>(РКӨФ</t>
    </r>
    <r>
      <rPr>
        <sz val="12"/>
        <rFont val="Times New Roman"/>
        <family val="1"/>
        <charset val="204"/>
      </rPr>
      <t xml:space="preserve"> биргеликте)</t>
    </r>
  </si>
  <si>
    <r>
      <t xml:space="preserve">Айыл чарба продукциясын кайра иштетүү, анын ичинде сок, джем, суу май чыгаруу, эт, жүн жана буурчак кайра иштетүү </t>
    </r>
    <r>
      <rPr>
        <b/>
        <sz val="12"/>
        <rFont val="Times New Roman"/>
        <family val="1"/>
        <charset val="204"/>
      </rPr>
      <t>(РКӨФ</t>
    </r>
    <r>
      <rPr>
        <sz val="12"/>
        <rFont val="Times New Roman"/>
        <family val="1"/>
        <charset val="204"/>
      </rPr>
      <t xml:space="preserve"> каржылоосунда)</t>
    </r>
  </si>
  <si>
    <r>
      <t xml:space="preserve">Чолпонбай айылында логистикалык борбор менен мал соючу цех (Өз каражаты жана </t>
    </r>
    <r>
      <rPr>
        <b/>
        <sz val="12"/>
        <color indexed="8"/>
        <rFont val="Times New Roman"/>
        <family val="1"/>
        <charset val="204"/>
      </rPr>
      <t>РКӨФ)</t>
    </r>
  </si>
  <si>
    <r>
      <t xml:space="preserve">Манас районунун Кенеш айылында логистикалык борбор (Өз каражаты жана </t>
    </r>
    <r>
      <rPr>
        <b/>
        <sz val="12"/>
        <color theme="1"/>
        <rFont val="Times New Roman"/>
        <family val="1"/>
        <charset val="204"/>
      </rPr>
      <t>РКӨФ)</t>
    </r>
  </si>
  <si>
    <r>
      <t xml:space="preserve">Москва районундагы “Спартак” суу сактагычынын алдындагы жаңы сугат жерлерин өздөштүрүү </t>
    </r>
    <r>
      <rPr>
        <b/>
        <sz val="12"/>
        <rFont val="Times New Roman"/>
        <family val="1"/>
        <charset val="204"/>
      </rPr>
      <t>(Кытай</t>
    </r>
    <r>
      <rPr>
        <sz val="12"/>
        <rFont val="Times New Roman"/>
        <family val="1"/>
        <charset val="204"/>
      </rPr>
      <t xml:space="preserve"> гранты)</t>
    </r>
  </si>
  <si>
    <r>
      <t>Чүй районундагы “Шамшы” ДЖБ куруу (</t>
    </r>
    <r>
      <rPr>
        <b/>
        <sz val="12"/>
        <rFont val="Times New Roman"/>
        <family val="1"/>
        <charset val="204"/>
      </rPr>
      <t>ФСЭР Корея Республикасы</t>
    </r>
    <r>
      <rPr>
        <sz val="12"/>
        <rFont val="Times New Roman"/>
        <family val="1"/>
        <charset val="204"/>
      </rPr>
      <t>)</t>
    </r>
  </si>
  <si>
    <r>
      <t>Чүй районундагы “Ак-суу” ДЖБ куруу (</t>
    </r>
    <r>
      <rPr>
        <b/>
        <sz val="12"/>
        <rFont val="Times New Roman"/>
        <family val="1"/>
        <charset val="204"/>
      </rPr>
      <t>ФСЭР Корея Республикасы</t>
    </r>
    <r>
      <rPr>
        <sz val="12"/>
        <rFont val="Times New Roman"/>
        <family val="1"/>
        <charset val="204"/>
      </rPr>
      <t>)</t>
    </r>
  </si>
  <si>
    <t>Кең-Булуң айыл өкмөтүнүн Гидростроитель айылында кальцит жана таш майдалоо тегирмен</t>
  </si>
  <si>
    <r>
      <t xml:space="preserve">Сокулук районундагы ветеринардык препарат чыгаруу заводун ишке киргизүү </t>
    </r>
    <r>
      <rPr>
        <b/>
        <sz val="12"/>
        <color theme="1"/>
        <rFont val="Times New Roman"/>
        <family val="1"/>
        <charset val="204"/>
      </rPr>
      <t>(Кытай</t>
    </r>
    <r>
      <rPr>
        <sz val="12"/>
        <color theme="1"/>
        <rFont val="Times New Roman"/>
        <family val="1"/>
        <charset val="204"/>
      </rPr>
      <t xml:space="preserve"> инвестициясы) </t>
    </r>
  </si>
  <si>
    <r>
      <t xml:space="preserve">Кемин районунун Жел-Арык айылында амияк селитрасын чыгаруучу завод куруу </t>
    </r>
    <r>
      <rPr>
        <b/>
        <sz val="12"/>
        <rFont val="Times New Roman"/>
        <family val="1"/>
        <charset val="204"/>
      </rPr>
      <t>(Кытай</t>
    </r>
    <r>
      <rPr>
        <sz val="12"/>
        <rFont val="Times New Roman"/>
        <family val="1"/>
        <charset val="204"/>
      </rPr>
      <t xml:space="preserve"> инвестору)</t>
    </r>
  </si>
  <si>
    <r>
      <t>Красноречка айылында эт жана сүт заводун куруу (</t>
    </r>
    <r>
      <rPr>
        <b/>
        <sz val="12"/>
        <rFont val="Times New Roman"/>
        <family val="1"/>
        <charset val="204"/>
      </rPr>
      <t>Түрк Республикасынан инвестициялар</t>
    </r>
    <r>
      <rPr>
        <sz val="12"/>
        <rFont val="Times New Roman"/>
        <family val="1"/>
        <charset val="204"/>
      </rPr>
      <t>)</t>
    </r>
  </si>
  <si>
    <r>
      <t xml:space="preserve">"Империал Групп Компани" ЖЧК Сокулук районундагы бут кийим чыгаруу продукциясын кеңейтүү  (Өз каражаты жана </t>
    </r>
    <r>
      <rPr>
        <b/>
        <sz val="12"/>
        <rFont val="Times New Roman"/>
        <family val="1"/>
        <charset val="204"/>
      </rPr>
      <t>РКӨФ)</t>
    </r>
  </si>
  <si>
    <r>
      <t xml:space="preserve">Айыл чарба продукциясын алгачкы иштетүү жана сактоо боюнча комплекс куруу  "Кыргызцентрпродукт" </t>
    </r>
    <r>
      <rPr>
        <b/>
        <sz val="12"/>
        <color indexed="8"/>
        <rFont val="Times New Roman"/>
        <family val="1"/>
        <charset val="204"/>
      </rPr>
      <t>(РКӨФ)</t>
    </r>
    <r>
      <rPr>
        <sz val="12"/>
        <color indexed="8"/>
        <rFont val="Times New Roman"/>
        <family val="1"/>
        <charset val="204"/>
      </rPr>
      <t xml:space="preserve"> </t>
    </r>
  </si>
  <si>
    <r>
      <t xml:space="preserve">"КазГрейн" ЖЧК макарон азыктарды, печенье, комбикорм чыгаруучу линиясын ишке киргизүү   </t>
    </r>
    <r>
      <rPr>
        <b/>
        <sz val="12"/>
        <rFont val="Times New Roman"/>
        <family val="1"/>
        <charset val="204"/>
      </rPr>
      <t>(РКӨФ)</t>
    </r>
  </si>
  <si>
    <r>
      <t xml:space="preserve">ОсОО "Эко Продукт Азия" жабдыктарын модернизациялоо </t>
    </r>
    <r>
      <rPr>
        <b/>
        <sz val="12"/>
        <rFont val="Times New Roman"/>
        <family val="1"/>
        <charset val="204"/>
      </rPr>
      <t>(РКӨФ)</t>
    </r>
  </si>
  <si>
    <r>
      <t xml:space="preserve">КНАУ  базасында инновациялык айыл чарба технопаркы жана өсүмдүк өстүрүү технологиясы жана мал чарба продукцияларын кайра иштетүү  боюнча лаборатория </t>
    </r>
    <r>
      <rPr>
        <b/>
        <sz val="12"/>
        <color theme="1"/>
        <rFont val="Times New Roman"/>
        <family val="1"/>
        <charset val="204"/>
      </rPr>
      <t>(Кытай</t>
    </r>
    <r>
      <rPr>
        <sz val="12"/>
        <color theme="1"/>
        <rFont val="Times New Roman"/>
        <family val="1"/>
        <charset val="204"/>
      </rPr>
      <t xml:space="preserve"> инвестициясы)</t>
    </r>
  </si>
  <si>
    <r>
      <t xml:space="preserve">"Көчө-жол тармактарын өнүктүрүү концепциясынын 1-фаза" долбоору  </t>
    </r>
    <r>
      <rPr>
        <b/>
        <sz val="12"/>
        <color indexed="8"/>
        <rFont val="Times New Roman"/>
        <family val="1"/>
        <charset val="204"/>
      </rPr>
      <t>(Кытай</t>
    </r>
    <r>
      <rPr>
        <sz val="12"/>
        <color indexed="8"/>
        <rFont val="Times New Roman"/>
        <family val="1"/>
        <charset val="204"/>
      </rPr>
      <t xml:space="preserve"> Өкмөтүнүн гранты)</t>
    </r>
  </si>
  <si>
    <r>
      <t xml:space="preserve">"Бишкек шаарындагы автомобиль жолдорун калыбына келтирүү" долбоору </t>
    </r>
    <r>
      <rPr>
        <b/>
        <sz val="12"/>
        <color theme="1"/>
        <rFont val="Times New Roman"/>
        <family val="1"/>
        <charset val="204"/>
      </rPr>
      <t>(Кытай</t>
    </r>
    <r>
      <rPr>
        <sz val="12"/>
        <color theme="1"/>
        <rFont val="Times New Roman"/>
        <family val="1"/>
        <charset val="204"/>
      </rPr>
      <t xml:space="preserve"> Өкмөтүнүн гранттык каражаты) </t>
    </r>
  </si>
  <si>
    <r>
      <t xml:space="preserve">"Көчө-жол тармактарын өнүктүрүү концепциясынын 2-фаза" долбоору  </t>
    </r>
    <r>
      <rPr>
        <b/>
        <sz val="12"/>
        <color indexed="8"/>
        <rFont val="Times New Roman"/>
        <family val="1"/>
        <charset val="204"/>
      </rPr>
      <t>(Кытай</t>
    </r>
    <r>
      <rPr>
        <sz val="12"/>
        <color indexed="8"/>
        <rFont val="Times New Roman"/>
        <family val="1"/>
        <charset val="204"/>
      </rPr>
      <t xml:space="preserve"> Өкмөтүнүн гранты)</t>
    </r>
  </si>
  <si>
    <r>
      <t xml:space="preserve">Айыл чарба продукциясын кайра иштетүү </t>
    </r>
    <r>
      <rPr>
        <b/>
        <sz val="12"/>
        <rFont val="Times New Roman"/>
        <family val="1"/>
        <charset val="204"/>
      </rPr>
      <t>(РКФӨ</t>
    </r>
    <r>
      <rPr>
        <sz val="12"/>
        <rFont val="Times New Roman"/>
        <family val="1"/>
        <charset val="204"/>
      </rPr>
      <t xml:space="preserve"> каржылоосу)</t>
    </r>
  </si>
  <si>
    <r>
      <t xml:space="preserve">Заманбап жалпы билим берүү мектебин заманбап стандарттарга ылайык куруу </t>
    </r>
    <r>
      <rPr>
        <b/>
        <sz val="12"/>
        <rFont val="Times New Roman"/>
        <family val="1"/>
        <charset val="204"/>
      </rPr>
      <t>(Газпром)</t>
    </r>
  </si>
  <si>
    <r>
      <t xml:space="preserve">Германия Өкмөтүнүн карыжылоосу менен  </t>
    </r>
    <r>
      <rPr>
        <b/>
        <sz val="12"/>
        <rFont val="Times New Roman"/>
        <family val="1"/>
        <charset val="204"/>
      </rPr>
      <t>(KfW)</t>
    </r>
    <r>
      <rPr>
        <sz val="12"/>
        <rFont val="Times New Roman"/>
        <family val="1"/>
        <charset val="204"/>
      </rPr>
      <t>, Перинаталдык борбор куруу</t>
    </r>
  </si>
  <si>
    <r>
      <t xml:space="preserve">“Плодоовощкомбинат” ЖЧКын негизинде айыл чарба продукциясын кайра иштетүү заводун түзүү </t>
    </r>
    <r>
      <rPr>
        <b/>
        <sz val="12"/>
        <color theme="1"/>
        <rFont val="Times New Roman"/>
        <family val="1"/>
        <charset val="204"/>
      </rPr>
      <t>(РКӨФ)</t>
    </r>
  </si>
  <si>
    <r>
      <t xml:space="preserve">"Келечек" АК эт кабинатынын негизинде айыл чарба өндүрүшүн кеңейтүү (долоор </t>
    </r>
    <r>
      <rPr>
        <b/>
        <sz val="12"/>
        <color theme="1"/>
        <rFont val="Times New Roman"/>
        <family val="1"/>
        <charset val="204"/>
      </rPr>
      <t>РКӨФ</t>
    </r>
    <r>
      <rPr>
        <sz val="12"/>
        <color theme="1"/>
        <rFont val="Times New Roman"/>
        <family val="1"/>
        <charset val="204"/>
      </rPr>
      <t xml:space="preserve"> кароосунда)</t>
    </r>
  </si>
  <si>
    <r>
      <t xml:space="preserve"> «Айыл чарба өндүрүмдүүлүгүн жана тамак-ашты жакшыртуу» долбоору (Азык-түлүк коопсуздугу фондунун эсебинен,  </t>
    </r>
    <r>
      <rPr>
        <b/>
        <sz val="12"/>
        <color indexed="8"/>
        <rFont val="Times New Roman"/>
        <family val="1"/>
        <charset val="204"/>
      </rPr>
      <t>Дүйнөлүк банк</t>
    </r>
    <r>
      <rPr>
        <sz val="12"/>
        <color indexed="8"/>
        <rFont val="Times New Roman"/>
        <family val="1"/>
        <charset val="204"/>
      </rPr>
      <t>)</t>
    </r>
  </si>
  <si>
    <t>млн АКШ доллары</t>
  </si>
  <si>
    <r>
      <t>Токой аянтын көбөйтүүгө жана токой чарбасын натыйжалуу башкарууга багытталган Токой экосистемаларын интегрирленген башкаруу (</t>
    </r>
    <r>
      <rPr>
        <b/>
        <sz val="12"/>
        <color indexed="8"/>
        <rFont val="Times New Roman"/>
        <family val="1"/>
        <charset val="204"/>
      </rPr>
      <t>Дүйнөлүк банк</t>
    </r>
    <r>
      <rPr>
        <sz val="12"/>
        <color indexed="8"/>
        <rFont val="Times New Roman"/>
        <family val="1"/>
        <charset val="204"/>
      </rPr>
      <t>)</t>
    </r>
  </si>
  <si>
    <r>
      <t>Бишкек шаардык балдар клиникалык ооруканасынын медициналык тез жардам ооруканасында хирургиялык корпусун куруу (</t>
    </r>
    <r>
      <rPr>
        <b/>
        <sz val="12"/>
        <color indexed="8"/>
        <rFont val="Times New Roman"/>
        <family val="1"/>
        <charset val="204"/>
      </rPr>
      <t>Сауд өнүктүрүү фондунун каражаты)</t>
    </r>
    <r>
      <rPr>
        <sz val="12"/>
        <color indexed="8"/>
        <rFont val="Times New Roman"/>
        <family val="1"/>
        <charset val="204"/>
      </rPr>
      <t xml:space="preserve"> </t>
    </r>
  </si>
  <si>
    <r>
      <rPr>
        <b/>
        <sz val="12"/>
        <color indexed="8"/>
        <rFont val="Times New Roman"/>
        <family val="1"/>
        <charset val="204"/>
      </rPr>
      <t>Кувейт Араб Экономикалык Өнүктүрүү фондунун</t>
    </r>
    <r>
      <rPr>
        <sz val="12"/>
        <color indexed="8"/>
        <rFont val="Times New Roman"/>
        <family val="1"/>
        <charset val="204"/>
      </rPr>
      <t xml:space="preserve"> насыясынын эсебинен Кыргыз Республикасынын Саламаттык сактоо министрлигинин Улуттук госпиталынын Нейрохирургиялык борборду куруу</t>
    </r>
  </si>
  <si>
    <t>1 - эскертүү: Түндүк-Түштүк альтернативдик унаа жолун куруу 2023-жылдын аягында аяктайт</t>
  </si>
  <si>
    <t>Чек арага жакын аймактагы ички жолдорду кеңейтүү үчүн Көк-Таш-Ак-Сай-Тамдык унаа жолдору, Миң-Булак-Чорго-Ак-Сай унаа жолдору, Кулуңду-Максат унаа жолдору, Ак-Сай-Рават унаа жолдору, Самаркандек-Мадыген-Даркум унаа жолдору жана Айгүлташ-Согмент-Таян унаа жолдорун куруу</t>
  </si>
  <si>
    <t>Айыл чарба продукциясын анын ичинде кургатылган жемиштерди дагы кайра иштетүү</t>
  </si>
  <si>
    <t xml:space="preserve">Жалал-Абад облусунун Кара-Көл ш. кубаттулугу 1300,0 миң тонна цемент заводун куруу </t>
  </si>
  <si>
    <t>Жылуулук менен камсыздоону жакшыртуу</t>
  </si>
  <si>
    <t>Данды кайра иштетүү боюнча өндүрүштү кеңейтүү уяң жүндүү кой чарбасын жана бак өстүрүүчүлүктү өндүрүү</t>
  </si>
  <si>
    <r>
      <t xml:space="preserve">Балыкчы шаарында этти кайра иштетүү ишканасын куруу (Дордой ассоциациясы жана </t>
    </r>
    <r>
      <rPr>
        <b/>
        <sz val="12"/>
        <color indexed="8"/>
        <rFont val="Times New Roman"/>
        <family val="1"/>
        <charset val="204"/>
      </rPr>
      <t>Кытайдан инвестор</t>
    </r>
    <r>
      <rPr>
        <sz val="12"/>
        <color indexed="8"/>
        <rFont val="Times New Roman"/>
        <family val="1"/>
        <charset val="204"/>
      </rPr>
      <t>)</t>
    </r>
  </si>
  <si>
    <t>Сүттү кайра иштетүү заводун куруу "Үмүт жана Ко"</t>
  </si>
  <si>
    <r>
      <t xml:space="preserve">Ысык-Ата районундагы пластик чыгаруучу заводду ишке киргизүү </t>
    </r>
    <r>
      <rPr>
        <b/>
        <sz val="12"/>
        <rFont val="Times New Roman"/>
        <family val="1"/>
        <charset val="204"/>
      </rPr>
      <t>(Кытай</t>
    </r>
    <r>
      <rPr>
        <sz val="12"/>
        <rFont val="Times New Roman"/>
        <family val="1"/>
        <charset val="204"/>
      </rPr>
      <t xml:space="preserve"> инвестициясы)</t>
    </r>
  </si>
  <si>
    <r>
      <t xml:space="preserve">Сокулук районундагы кафель заводун ишке киргизүү "Тянь-Шань Керамик" ЖЧК </t>
    </r>
    <r>
      <rPr>
        <b/>
        <sz val="12"/>
        <rFont val="Times New Roman"/>
        <family val="1"/>
        <charset val="204"/>
      </rPr>
      <t>Кытай</t>
    </r>
    <r>
      <rPr>
        <sz val="12"/>
        <rFont val="Times New Roman"/>
        <family val="1"/>
        <charset val="204"/>
      </rPr>
      <t xml:space="preserve"> инвестициясы</t>
    </r>
  </si>
  <si>
    <t>Ош облусунун Кара-Суу шаарында медициналык вата өндүрүүчү пахта тазалоочу заводду реконструкциялоо</t>
  </si>
  <si>
    <t xml:space="preserve">(ОАО "КХМЗ") 200 МВт кубаттулукка чейинки күн энергиясында колдонулуучу монокристалдык пластиналарды чыгаруучу заводду ишке киргизүү </t>
  </si>
  <si>
    <r>
      <t>Талас шаары, Талас району, Кара-Буура жана Манас райондорунда логистикалык борборлорду куруу жана интенсивдүү алма багбанчылык долбоору (</t>
    </r>
    <r>
      <rPr>
        <b/>
        <sz val="12"/>
        <color theme="1"/>
        <rFont val="Times New Roman"/>
        <family val="1"/>
        <charset val="204"/>
      </rPr>
      <t>Бакубат облусту өнүктүрүү фонду жана РКӨФ катышуусу менен</t>
    </r>
    <r>
      <rPr>
        <sz val="12"/>
        <color theme="1"/>
        <rFont val="Times New Roman"/>
        <family val="1"/>
        <charset val="204"/>
      </rPr>
      <t>)</t>
    </r>
  </si>
  <si>
    <t>Айыл чарба продукциясын кайра иштетүү жана соода-логистикалык борборлорду куруу</t>
  </si>
  <si>
    <t xml:space="preserve">ОсОО "Салют Компани" 12 миң тонна аммонит жылына кубаттулугу менен жарылуучу заттарды чыгаруучу заводду куруу жана ишке киргизүү </t>
  </si>
  <si>
    <t>ЦАРЭС 3 коридорун өркүндөтүү боюнча долбоору, Бишкек-Ош автожолу, 4-фазасын ишке ашыруу, (Бишкек - Кара-Балта участогу) узундугу 45,1 км</t>
  </si>
  <si>
    <r>
      <t xml:space="preserve">«Бишкек-Ош автомобиль жолун реконструкциялоо, 4 </t>
    </r>
    <r>
      <rPr>
        <b/>
        <sz val="12"/>
        <color indexed="8"/>
        <rFont val="Times New Roman"/>
        <family val="1"/>
        <charset val="204"/>
      </rPr>
      <t>Фаза</t>
    </r>
    <r>
      <rPr>
        <sz val="12"/>
        <color indexed="8"/>
        <rFont val="Times New Roman"/>
        <family val="1"/>
        <charset val="204"/>
      </rPr>
      <t>» долбоору (Маданият а. – Жалал-Абад ш. участогу), узундугу 67 км</t>
    </r>
  </si>
  <si>
    <r>
      <t>"Рынокторго жеткиликтүүлүктү камсыз кылуу" долбоору (</t>
    </r>
    <r>
      <rPr>
        <b/>
        <sz val="12"/>
        <color indexed="8"/>
        <rFont val="Times New Roman"/>
        <family val="1"/>
        <charset val="204"/>
      </rPr>
      <t>Эл аралык айыл чарбаны өнүктүрүү фонду</t>
    </r>
    <r>
      <rPr>
        <sz val="12"/>
        <color indexed="8"/>
        <rFont val="Times New Roman"/>
        <family val="1"/>
        <charset val="204"/>
      </rPr>
      <t>) - кошумча нарктын чынжырын өнүктүрүү жана мал чарбачылыктын санитардык системасын модернизациялоо</t>
    </r>
  </si>
  <si>
    <r>
      <t>“Инклюзивдик өсүш үчүн көндүмдөр” секторун өнүктүрүү программасы (</t>
    </r>
    <r>
      <rPr>
        <b/>
        <sz val="12"/>
        <color indexed="8"/>
        <rFont val="Times New Roman"/>
        <family val="1"/>
        <charset val="204"/>
      </rPr>
      <t>АӨБ</t>
    </r>
    <r>
      <rPr>
        <sz val="12"/>
        <color indexed="8"/>
        <rFont val="Times New Roman"/>
        <family val="1"/>
        <charset val="204"/>
      </rPr>
      <t xml:space="preserve">). Өлкөнүн улуттук жана региондук экономикалык приоритеттерине ылайык көндүмдөрдүн сапатын, өнүктүрүү сапаттарын жакшыртуу үчүн зарыл кесиптик-техникалык билим берүүнү, окутуу (КТБУ) жана системаны куруунун ырааттуу саясатына жетишүүдө негизги реформаларды өткөрүүгө Кыргыз Республикасынын Өкмөтүнө жардам көрсөтүү 
</t>
    </r>
  </si>
  <si>
    <t>БА ЖКЖП-1 долбоорунун алкагында Ош-Баткен-Исфана-"Худжант" КПП (56 км) жол коридорунун участокторун реабилитациялоо</t>
  </si>
  <si>
    <t>Пайдалуу кендерди казуу</t>
  </si>
  <si>
    <t>"Эл аралык маанидеги жолдорду жакшыртуу" долбоорунун алкагында Ош-Баткен-Исфана автожолунун 28-75-км реконструкциялоо, ошондой эле Бишкек-Ош жолунда табигый кырсыктарды жоюу боюнча иш-чаралар</t>
  </si>
  <si>
    <t xml:space="preserve">Евро-2 ден евро-4 жана евро-5инчи стандартка өтүү жана 1 млн тонна жылына кайра иштетүү максатында нефтини кайра иштетүүчү Джунда заводун модернизациялоо </t>
  </si>
  <si>
    <r>
      <t xml:space="preserve">Томат чыгаруунун кубаттулугун 750 тонна суткасына чейин кеңейтүү "Айлана" ЖЧК </t>
    </r>
    <r>
      <rPr>
        <b/>
        <sz val="12"/>
        <color indexed="8"/>
        <rFont val="Times New Roman"/>
        <family val="1"/>
        <charset val="204"/>
      </rPr>
      <t>(РКӨФ</t>
    </r>
    <r>
      <rPr>
        <sz val="12"/>
        <color indexed="8"/>
        <rFont val="Times New Roman"/>
        <family val="1"/>
        <charset val="204"/>
      </rPr>
      <t xml:space="preserve"> кароосунда)</t>
    </r>
  </si>
  <si>
    <t>"Шаардык транспортту жакшыртуу" МЖӨ долбоору</t>
  </si>
  <si>
    <t>Кыргыз Республикасынын Саламаттык сактоо министрлигинин алдындагы  Жүрөк хирургиясы жана органдарды трансплантациялоо илим-изилдөө институтун 
заманбап медициналык жабдуулар менен камсыз кылуу</t>
  </si>
  <si>
    <r>
      <t xml:space="preserve">Чоӊ-Алай районундагы “Шибе-Жекенди” каналын куруу
 </t>
    </r>
    <r>
      <rPr>
        <sz val="13"/>
        <color theme="1"/>
        <rFont val="Times New Roman"/>
        <family val="1"/>
        <charset val="204"/>
      </rPr>
      <t xml:space="preserve">(мам.бюджет, </t>
    </r>
    <r>
      <rPr>
        <b/>
        <sz val="13"/>
        <color theme="1"/>
        <rFont val="Times New Roman"/>
        <family val="1"/>
        <charset val="204"/>
      </rPr>
      <t>ЕРӨБ)</t>
    </r>
  </si>
  <si>
    <r>
      <t xml:space="preserve">Кыргыз Республикасынын калктуу конуштарын ичүүчү суу менен камсыздоо жана суу бөлүштүрүү системасын өнүктүрүүнүн стратегиясынын алкагында ичүүчү суу менен камсыздоо системасын куруу </t>
    </r>
    <r>
      <rPr>
        <b/>
        <sz val="12"/>
        <color indexed="8"/>
        <rFont val="Times New Roman"/>
        <family val="1"/>
        <charset val="204"/>
      </rPr>
      <t>(107 айыл)</t>
    </r>
  </si>
  <si>
    <r>
      <t xml:space="preserve">Кыргыз Республикасынын калктуу конуштарын ичүүчү суу менен камсыздоо жана саркынды сууларды чыгаруу тутумдарын өнүктүрүүнүн стратегиясынын алкагында  ичүүчү суу менен камсыздоо тутумун куруу  </t>
    </r>
    <r>
      <rPr>
        <b/>
        <sz val="12"/>
        <rFont val="Times New Roman"/>
        <family val="1"/>
        <charset val="204"/>
      </rPr>
      <t>(134 айыл)</t>
    </r>
  </si>
  <si>
    <r>
      <t xml:space="preserve">Кыргыз Республикасынын калктуу конуштарын ичүүчү суу менен камсыздоо жана сууларды бөлүштүрүү системасын өнүктүрүүнүн стратегиясынын алкагында  ичүүчү суу менен камсыздоо тутумун куруу </t>
    </r>
    <r>
      <rPr>
        <b/>
        <sz val="12"/>
        <rFont val="Times New Roman"/>
        <family val="1"/>
        <charset val="204"/>
      </rPr>
      <t>(41 айыл, ДБ, АӨБ, ЕРӨБ)</t>
    </r>
  </si>
  <si>
    <r>
      <t xml:space="preserve">Кыргыз Республикасынын калктуу конуштарын ичүүчү суу менен камсыздоо жана суу бөлүштүрүү системаларын өнүктүрүүнүн стратегиясынын алкагында  ичүүчү суу менен камсыздоо тутумун куруу </t>
    </r>
    <r>
      <rPr>
        <b/>
        <sz val="12"/>
        <rFont val="Times New Roman"/>
        <family val="1"/>
        <charset val="204"/>
      </rPr>
      <t>(42 айыл)</t>
    </r>
  </si>
  <si>
    <r>
      <t xml:space="preserve">Кыргыз Республикасынын калктуу конуштарын ичүүчү суу менен камсыздоо жана саркынды сууларды чыгаруу тутумдарын өнүктүрүүнүн стратегиясынын алкагында  ичүүчү суу менен камсыздоо тутумун куруу </t>
    </r>
    <r>
      <rPr>
        <b/>
        <sz val="12"/>
        <color indexed="8"/>
        <rFont val="Times New Roman"/>
        <family val="1"/>
        <charset val="204"/>
      </rPr>
      <t>(121 айыл)</t>
    </r>
  </si>
  <si>
    <r>
      <t xml:space="preserve">Кыргыз Республикасынын калктуу конуштарын ичүүчү суу менен камсыздоо жана саркынды сууларды чыгаруу тутумдарын өнүктүрүүнүн стратегиясынын алкагында ичүүчү суу менен камсыздоо тутумун куруу </t>
    </r>
    <r>
      <rPr>
        <b/>
        <sz val="12"/>
        <rFont val="Times New Roman"/>
        <family val="1"/>
        <charset val="204"/>
      </rPr>
      <t>(36 айыл)</t>
    </r>
  </si>
  <si>
    <r>
      <t xml:space="preserve">Кыргыз Республикасынын калктуу конуштарын ичүүчү суу менен камсыздоо жана саркынды сууларды чыгаруу тутумдарын өнүктүрүүнүн стратегиясынын алкагында  ичүүчү суу менен камсыздоо тутумун куруу </t>
    </r>
    <r>
      <rPr>
        <b/>
        <sz val="12"/>
        <rFont val="Times New Roman"/>
        <family val="1"/>
        <charset val="204"/>
      </rPr>
      <t>(107 сел)</t>
    </r>
  </si>
  <si>
    <r>
      <rPr>
        <b/>
        <sz val="12"/>
        <rFont val="Times New Roman"/>
        <family val="1"/>
        <charset val="204"/>
      </rPr>
      <t>2 миллион адамды</t>
    </r>
    <r>
      <rPr>
        <sz val="12"/>
        <rFont val="Times New Roman"/>
        <family val="1"/>
        <charset val="204"/>
      </rPr>
      <t xml:space="preserve"> ичүүчү суу менен камсыз кылуу үчүн </t>
    </r>
    <r>
      <rPr>
        <b/>
        <sz val="12"/>
        <rFont val="Times New Roman"/>
        <family val="1"/>
        <charset val="204"/>
      </rPr>
      <t>588 айылында</t>
    </r>
    <r>
      <rPr>
        <sz val="12"/>
        <rFont val="Times New Roman"/>
        <family val="1"/>
        <charset val="204"/>
      </rPr>
      <t xml:space="preserve"> суу менен камсыздоо системасын куруу боюнча долбоор</t>
    </r>
    <r>
      <rPr>
        <b/>
        <sz val="12"/>
        <rFont val="Times New Roman"/>
        <family val="1"/>
        <charset val="204"/>
      </rPr>
      <t xml:space="preserve"> </t>
    </r>
    <r>
      <rPr>
        <sz val="12"/>
        <rFont val="Times New Roman"/>
        <family val="1"/>
        <charset val="204"/>
      </rPr>
      <t>(</t>
    </r>
    <r>
      <rPr>
        <b/>
        <sz val="12"/>
        <rFont val="Times New Roman"/>
        <family val="1"/>
        <charset val="204"/>
      </rPr>
      <t>кошумча аймактык бөлүктөрдө көрсөтүлгөн</t>
    </r>
    <r>
      <rPr>
        <sz val="12"/>
        <rFont val="Times New Roman"/>
        <family val="1"/>
        <charset val="204"/>
      </rPr>
      <t xml:space="preserve">) </t>
    </r>
  </si>
  <si>
    <t xml:space="preserve">Каржылоо булактары такталган Кыргыз Республикасынын региондору боюнча инвестициялык долбоорлор </t>
  </si>
  <si>
    <t>Тиркеме 1</t>
  </si>
  <si>
    <t>БАРДЫГЫ</t>
  </si>
  <si>
    <r>
      <t xml:space="preserve">Мал чарбачылык, өсүмдүк өстүрүү, </t>
    </r>
    <r>
      <rPr>
        <b/>
        <sz val="12"/>
        <rFont val="Times New Roman"/>
        <family val="1"/>
        <charset val="204"/>
      </rPr>
      <t>багбанчылык</t>
    </r>
  </si>
  <si>
    <r>
      <t xml:space="preserve">Логистикалык борборлорду куруу </t>
    </r>
    <r>
      <rPr>
        <b/>
        <sz val="12"/>
        <rFont val="Times New Roman"/>
        <family val="1"/>
        <charset val="204"/>
      </rPr>
      <t>(РКӨФ</t>
    </r>
    <r>
      <rPr>
        <sz val="12"/>
        <rFont val="Times New Roman"/>
        <family val="1"/>
        <charset val="204"/>
      </rPr>
      <t xml:space="preserve"> каржылоосунда)</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</si>
</sst>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2"/>
      <color theme="1"/>
      <name val="Calibri"/>
      <family val="2"/>
      <charset val="204"/>
      <scheme val="minor"/>
    </font>
    <font>
      <sz val="12"/>
      <color indexed="8"/>
      <name val="Times New Roman"/>
      <family val="1"/>
      <charset val="204"/>
    </font>
    <font>
      <b/>
      <sz val="12"/>
      <color indexed="8"/>
      <name val="Times New Roman"/>
      <family val="1"/>
      <charset val="204"/>
    </font>
    <font>
      <b/>
      <sz val="11"/>
      <color indexed="8"/>
      <name val="Times New Roman"/>
      <family val="1"/>
      <charset val="204"/>
    </font>
    <font>
      <sz val="8"/>
      <name val="Calibri"/>
      <family val="2"/>
    </font>
    <font>
      <b/>
      <sz val="12"/>
      <color indexed="8"/>
      <name val="Times New Roman"/>
      <family val="1"/>
      <charset val="204"/>
    </font>
    <font>
      <sz val="12"/>
      <color indexed="8"/>
      <name val="Times New Roman"/>
      <family val="1"/>
      <charset val="204"/>
    </font>
    <font>
      <b/>
      <sz val="16"/>
      <color indexed="8"/>
      <name val="Times New Roman"/>
      <family val="1"/>
      <charset val="204"/>
    </font>
    <font>
      <sz val="12"/>
      <color rgb="FFFF0000"/>
      <name val="Times New Roman"/>
      <family val="1"/>
      <charset val="204"/>
    </font>
    <font>
      <sz val="12"/>
      <color theme="1"/>
      <name val="Times New Roman"/>
      <family val="1"/>
      <charset val="204"/>
    </font>
    <font>
      <sz val="12"/>
      <name val="Times New Roman"/>
      <family val="1"/>
      <charset val="204"/>
    </font>
    <font>
      <b/>
      <sz val="12"/>
      <name val="Times New Roman"/>
      <family val="1"/>
      <charset val="204"/>
    </font>
    <font>
      <i/>
      <sz val="12"/>
      <color rgb="FF000000"/>
      <name val="Arial"/>
      <family val="2"/>
      <charset val="204"/>
    </font>
    <font>
      <sz val="12"/>
      <color rgb="FF00B050"/>
      <name val="Times New Roman"/>
      <family val="1"/>
      <charset val="204"/>
    </font>
    <font>
      <sz val="12"/>
      <color rgb="FF000000"/>
      <name val="Times New Roman"/>
      <family val="1"/>
      <charset val="204"/>
    </font>
    <font>
      <sz val="12"/>
      <color theme="0"/>
      <name val="Times New Roman"/>
      <family val="1"/>
      <charset val="204"/>
    </font>
    <font>
      <strike/>
      <sz val="12"/>
      <color indexed="8"/>
      <name val="Times New Roman"/>
      <family val="1"/>
      <charset val="204"/>
    </font>
    <font>
      <sz val="12"/>
      <color theme="5" tint="-0.249977111117893"/>
      <name val="Times New Roman"/>
      <family val="1"/>
      <charset val="204"/>
    </font>
    <font>
      <sz val="12"/>
      <color rgb="FF222222"/>
      <name val="Times New Roman"/>
      <family val="1"/>
      <charset val="204"/>
    </font>
    <font>
      <b/>
      <sz val="12"/>
      <color theme="1"/>
      <name val="Times New Roman"/>
      <family val="1"/>
      <charset val="204"/>
    </font>
    <font>
      <sz val="13"/>
      <color indexed="8"/>
      <name val="Times New Roman"/>
      <family val="1"/>
      <charset val="204"/>
    </font>
    <font>
      <sz val="13"/>
      <color theme="1"/>
      <name val="Times New Roman"/>
      <family val="1"/>
      <charset val="204"/>
    </font>
    <font>
      <b/>
      <sz val="14"/>
      <color indexed="8"/>
      <name val="Times New Roman"/>
      <family val="1"/>
      <charset val="204"/>
    </font>
    <font>
      <b/>
      <sz val="12"/>
      <color rgb="FF222222"/>
      <name val="Times New Roman"/>
      <family val="1"/>
      <charset val="204"/>
    </font>
    <font>
      <b/>
      <sz val="13"/>
      <color theme="1"/>
      <name val="Times New Roman"/>
      <family val="1"/>
      <charset val="204"/>
    </font>
    <font>
      <b/>
      <sz val="12"/>
      <color rgb="FF000000"/>
      <name val="Times New Roman"/>
      <family val="1"/>
      <charset val="204"/>
    </font>
    <font>
      <b/>
      <sz val="20"/>
      <color indexed="8"/>
      <name val="Times New Roman"/>
      <family val="1"/>
      <charset val="204"/>
    </font>
  </fonts>
  <fills count="15">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rgb="FF00B0F0"/>
        <bgColor indexed="64"/>
      </patternFill>
    </fill>
    <fill>
      <patternFill patternType="solid">
        <fgColor theme="9"/>
        <bgColor indexed="64"/>
      </patternFill>
    </fill>
    <fill>
      <patternFill patternType="solid">
        <fgColor theme="5"/>
        <bgColor indexed="64"/>
      </patternFill>
    </fill>
    <fill>
      <patternFill patternType="solid">
        <fgColor theme="8" tint="0.59999389629810485"/>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11">
    <xf numFmtId="0" fontId="0" fillId="0" borderId="0" xfId="0"/>
    <xf numFmtId="0" fontId="6" fillId="0" borderId="0" xfId="0" applyFont="1"/>
    <xf numFmtId="0" fontId="6" fillId="0" borderId="0" xfId="0" applyFont="1" applyAlignment="1">
      <alignment vertical="center"/>
    </xf>
    <xf numFmtId="0" fontId="6" fillId="0" borderId="1" xfId="0" applyFont="1" applyBorder="1"/>
    <xf numFmtId="0" fontId="6" fillId="0" borderId="1" xfId="0" applyFont="1" applyFill="1" applyBorder="1"/>
    <xf numFmtId="0" fontId="5" fillId="0" borderId="1" xfId="0" applyFont="1" applyBorder="1" applyAlignment="1">
      <alignment horizontal="left" vertical="center" indent="1"/>
    </xf>
    <xf numFmtId="0" fontId="6" fillId="0" borderId="1" xfId="0" applyFont="1" applyBorder="1" applyAlignment="1">
      <alignment vertical="center" wrapText="1"/>
    </xf>
    <xf numFmtId="0" fontId="6" fillId="0" borderId="0" xfId="0" applyFont="1" applyAlignment="1"/>
    <xf numFmtId="0" fontId="6" fillId="2" borderId="1" xfId="0" applyFont="1" applyFill="1" applyBorder="1"/>
    <xf numFmtId="0" fontId="6" fillId="3" borderId="1" xfId="0" applyFont="1" applyFill="1" applyBorder="1"/>
    <xf numFmtId="0" fontId="6" fillId="4" borderId="1" xfId="0" applyFont="1" applyFill="1" applyBorder="1"/>
    <xf numFmtId="0" fontId="6" fillId="5" borderId="1" xfId="0" applyFont="1" applyFill="1" applyBorder="1"/>
    <xf numFmtId="0" fontId="6" fillId="6" borderId="0" xfId="0" applyFont="1" applyFill="1"/>
    <xf numFmtId="0" fontId="1" fillId="0" borderId="0" xfId="0" applyFont="1"/>
    <xf numFmtId="0" fontId="6" fillId="0" borderId="0" xfId="0" applyFont="1" applyFill="1"/>
    <xf numFmtId="0" fontId="1" fillId="0" borderId="1" xfId="0" applyFont="1" applyFill="1" applyBorder="1" applyAlignment="1">
      <alignment vertical="center" wrapText="1"/>
    </xf>
    <xf numFmtId="0" fontId="8" fillId="0" borderId="1" xfId="0" applyFont="1" applyFill="1" applyBorder="1"/>
    <xf numFmtId="0" fontId="8" fillId="5" borderId="1" xfId="0" applyFont="1" applyFill="1" applyBorder="1"/>
    <xf numFmtId="0" fontId="6" fillId="7" borderId="1" xfId="0" applyFont="1" applyFill="1" applyBorder="1"/>
    <xf numFmtId="0" fontId="9" fillId="0" borderId="1" xfId="0" applyFont="1" applyFill="1" applyBorder="1" applyAlignment="1">
      <alignment vertical="center" wrapText="1"/>
    </xf>
    <xf numFmtId="0" fontId="1" fillId="0" borderId="1" xfId="0" applyFont="1" applyBorder="1" applyAlignment="1">
      <alignment vertical="center" wrapText="1"/>
    </xf>
    <xf numFmtId="0" fontId="6" fillId="0" borderId="0" xfId="0" applyFont="1" applyBorder="1"/>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10" fillId="0" borderId="1" xfId="0" applyFont="1" applyBorder="1" applyAlignment="1">
      <alignment horizontal="center" vertical="center" wrapText="1"/>
    </xf>
    <xf numFmtId="0" fontId="6" fillId="0" borderId="1" xfId="0" applyFont="1" applyFill="1" applyBorder="1" applyAlignment="1"/>
    <xf numFmtId="0" fontId="10" fillId="0" borderId="1" xfId="0" applyFont="1" applyFill="1" applyBorder="1" applyAlignment="1">
      <alignment wrapText="1"/>
    </xf>
    <xf numFmtId="0" fontId="10" fillId="0" borderId="1" xfId="0" applyFont="1" applyFill="1" applyBorder="1" applyAlignment="1">
      <alignment horizontal="center" vertical="center" wrapText="1"/>
    </xf>
    <xf numFmtId="0" fontId="11" fillId="0" borderId="1" xfId="0" applyFont="1" applyBorder="1" applyAlignment="1">
      <alignment vertical="center" wrapText="1"/>
    </xf>
    <xf numFmtId="0" fontId="10" fillId="0" borderId="1" xfId="0" applyFont="1" applyBorder="1" applyAlignment="1">
      <alignment vertical="center" wrapText="1"/>
    </xf>
    <xf numFmtId="0" fontId="10" fillId="0" borderId="1" xfId="0" applyFont="1" applyFill="1" applyBorder="1" applyAlignment="1">
      <alignment vertical="center" wrapText="1"/>
    </xf>
    <xf numFmtId="0" fontId="1" fillId="0" borderId="1" xfId="0" applyFont="1" applyBorder="1"/>
    <xf numFmtId="0" fontId="6" fillId="5" borderId="1" xfId="0" applyFont="1" applyFill="1" applyBorder="1" applyAlignment="1"/>
    <xf numFmtId="0" fontId="6" fillId="8" borderId="1" xfId="0" applyFont="1" applyFill="1" applyBorder="1" applyAlignment="1">
      <alignment vertical="center" wrapText="1"/>
    </xf>
    <xf numFmtId="0" fontId="6" fillId="0" borderId="1" xfId="0" applyFont="1" applyFill="1" applyBorder="1" applyAlignment="1">
      <alignment vertical="center" wrapText="1"/>
    </xf>
    <xf numFmtId="0" fontId="2" fillId="4" borderId="1" xfId="0" applyFont="1" applyFill="1" applyBorder="1" applyAlignment="1">
      <alignment vertical="center" wrapText="1"/>
    </xf>
    <xf numFmtId="0" fontId="1" fillId="0" borderId="0" xfId="0" applyFont="1" applyFill="1"/>
    <xf numFmtId="0" fontId="11" fillId="0" borderId="1" xfId="0" applyFont="1" applyBorder="1" applyAlignment="1">
      <alignment horizontal="center" vertical="center" wrapText="1"/>
    </xf>
    <xf numFmtId="0" fontId="10" fillId="0" borderId="1" xfId="0" applyFont="1" applyBorder="1"/>
    <xf numFmtId="0" fontId="10" fillId="0" borderId="1" xfId="0" applyFont="1" applyBorder="1" applyAlignment="1">
      <alignment wrapText="1"/>
    </xf>
    <xf numFmtId="0" fontId="12" fillId="0" borderId="0" xfId="0" applyFont="1"/>
    <xf numFmtId="0" fontId="6" fillId="9" borderId="1" xfId="0" applyFont="1" applyFill="1" applyBorder="1"/>
    <xf numFmtId="0" fontId="1" fillId="0" borderId="1" xfId="0" applyFont="1" applyFill="1" applyBorder="1"/>
    <xf numFmtId="0" fontId="2"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0" fontId="2" fillId="0" borderId="1" xfId="0" applyFont="1" applyBorder="1" applyAlignment="1">
      <alignment vertical="center"/>
    </xf>
    <xf numFmtId="0" fontId="1" fillId="8" borderId="1" xfId="0" applyFont="1" applyFill="1" applyBorder="1"/>
    <xf numFmtId="0" fontId="1" fillId="4" borderId="1" xfId="0" applyFont="1" applyFill="1" applyBorder="1"/>
    <xf numFmtId="0" fontId="10" fillId="0" borderId="1" xfId="0" applyFont="1" applyFill="1" applyBorder="1" applyAlignment="1">
      <alignment horizontal="left" vertical="center" wrapText="1"/>
    </xf>
    <xf numFmtId="0" fontId="10" fillId="0" borderId="1" xfId="0" applyFont="1" applyFill="1" applyBorder="1" applyAlignment="1">
      <alignment vertical="top" wrapText="1"/>
    </xf>
    <xf numFmtId="0" fontId="6" fillId="0" borderId="0" xfId="0" applyFont="1" applyAlignment="1">
      <alignment vertical="center" wrapText="1"/>
    </xf>
    <xf numFmtId="0" fontId="6" fillId="0" borderId="0" xfId="0" applyFont="1" applyAlignment="1">
      <alignment horizontal="center" wrapText="1"/>
    </xf>
    <xf numFmtId="0" fontId="1" fillId="7" borderId="1" xfId="0" applyFont="1" applyFill="1" applyBorder="1"/>
    <xf numFmtId="0" fontId="13" fillId="0" borderId="0" xfId="0" applyFont="1" applyFill="1"/>
    <xf numFmtId="0" fontId="16" fillId="0" borderId="1" xfId="0" applyFont="1" applyBorder="1"/>
    <xf numFmtId="0" fontId="6" fillId="10" borderId="1" xfId="0" applyFont="1" applyFill="1" applyBorder="1"/>
    <xf numFmtId="0" fontId="1" fillId="0" borderId="1" xfId="0" applyFont="1" applyFill="1" applyBorder="1" applyAlignment="1">
      <alignment horizontal="left" vertical="top" wrapText="1"/>
    </xf>
    <xf numFmtId="0" fontId="13" fillId="0" borderId="1" xfId="0" applyFont="1" applyFill="1" applyBorder="1"/>
    <xf numFmtId="0" fontId="8" fillId="10" borderId="1" xfId="0" applyFont="1" applyFill="1" applyBorder="1"/>
    <xf numFmtId="0" fontId="17" fillId="10" borderId="1" xfId="0" applyFont="1" applyFill="1" applyBorder="1"/>
    <xf numFmtId="0" fontId="1" fillId="2" borderId="1" xfId="0" applyFont="1" applyFill="1" applyBorder="1"/>
    <xf numFmtId="0" fontId="13" fillId="10" borderId="1" xfId="0" applyFont="1" applyFill="1" applyBorder="1"/>
    <xf numFmtId="0" fontId="1" fillId="11" borderId="1" xfId="0" applyFont="1" applyFill="1" applyBorder="1" applyAlignment="1">
      <alignmen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6" fillId="0" borderId="0" xfId="0" applyFont="1" applyAlignment="1">
      <alignment horizontal="left" vertical="center"/>
    </xf>
    <xf numFmtId="0" fontId="9" fillId="0" borderId="1" xfId="0" applyFont="1" applyFill="1" applyBorder="1" applyAlignment="1">
      <alignment horizontal="left" vertical="center" wrapText="1"/>
    </xf>
    <xf numFmtId="0" fontId="1" fillId="8" borderId="1" xfId="0" applyFont="1" applyFill="1" applyBorder="1" applyAlignment="1">
      <alignment vertical="center" wrapText="1"/>
    </xf>
    <xf numFmtId="0" fontId="1" fillId="12" borderId="1" xfId="0" applyFont="1" applyFill="1" applyBorder="1"/>
    <xf numFmtId="0" fontId="1" fillId="4" borderId="0" xfId="0" applyFont="1" applyFill="1"/>
    <xf numFmtId="0" fontId="9" fillId="0" borderId="1" xfId="0" applyFont="1" applyFill="1" applyBorder="1" applyAlignment="1">
      <alignment horizontal="left" wrapText="1"/>
    </xf>
    <xf numFmtId="0" fontId="9" fillId="0" borderId="1" xfId="0" applyFont="1" applyBorder="1" applyAlignment="1">
      <alignment vertical="center" wrapText="1"/>
    </xf>
    <xf numFmtId="0" fontId="10"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1" fillId="0" borderId="0" xfId="0" applyFont="1" applyFill="1" applyAlignment="1"/>
    <xf numFmtId="0" fontId="1" fillId="0" borderId="1" xfId="0" applyFont="1" applyFill="1" applyBorder="1" applyAlignment="1">
      <alignment wrapText="1"/>
    </xf>
    <xf numFmtId="0" fontId="1" fillId="11" borderId="1" xfId="0" applyFont="1" applyFill="1" applyBorder="1"/>
    <xf numFmtId="0" fontId="3" fillId="0" borderId="1" xfId="0" applyFont="1" applyBorder="1"/>
    <xf numFmtId="0" fontId="2" fillId="0" borderId="0" xfId="0" applyFont="1"/>
    <xf numFmtId="0" fontId="19" fillId="0" borderId="1" xfId="0" applyFont="1" applyBorder="1" applyAlignment="1">
      <alignment horizontal="center" vertical="center" wrapText="1"/>
    </xf>
    <xf numFmtId="0" fontId="2" fillId="0" borderId="1" xfId="0" applyFont="1" applyFill="1" applyBorder="1"/>
    <xf numFmtId="0" fontId="2" fillId="0" borderId="1" xfId="0" applyFont="1" applyFill="1" applyBorder="1" applyAlignment="1">
      <alignment horizontal="center" vertical="center"/>
    </xf>
    <xf numFmtId="0" fontId="2" fillId="0" borderId="1" xfId="0" applyFont="1" applyBorder="1"/>
    <xf numFmtId="0" fontId="10" fillId="0" borderId="1" xfId="0" applyFont="1" applyFill="1" applyBorder="1"/>
    <xf numFmtId="0" fontId="10" fillId="0" borderId="0" xfId="0" applyFont="1" applyFill="1"/>
    <xf numFmtId="0" fontId="1" fillId="0" borderId="1" xfId="0" applyFont="1" applyFill="1" applyBorder="1" applyAlignment="1">
      <alignment vertical="top" wrapText="1"/>
    </xf>
    <xf numFmtId="0" fontId="10" fillId="2" borderId="1" xfId="0" applyFont="1" applyFill="1" applyBorder="1" applyAlignment="1">
      <alignment horizontal="left" vertical="center"/>
    </xf>
    <xf numFmtId="0" fontId="10" fillId="12" borderId="1" xfId="0" applyFont="1" applyFill="1" applyBorder="1" applyAlignment="1">
      <alignment horizontal="left" vertical="center"/>
    </xf>
    <xf numFmtId="0" fontId="8" fillId="12" borderId="1" xfId="0" applyFont="1" applyFill="1" applyBorder="1"/>
    <xf numFmtId="0" fontId="1" fillId="0" borderId="1" xfId="0" applyFont="1" applyFill="1" applyBorder="1" applyAlignment="1">
      <alignment horizontal="center" vertical="top" wrapText="1"/>
    </xf>
    <xf numFmtId="0" fontId="11"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xf>
    <xf numFmtId="0" fontId="15" fillId="0" borderId="1" xfId="0" applyFont="1" applyFill="1" applyBorder="1"/>
    <xf numFmtId="2" fontId="1" fillId="0" borderId="1" xfId="0" applyNumberFormat="1" applyFont="1" applyFill="1" applyBorder="1" applyAlignment="1">
      <alignment horizontal="center" vertical="center" wrapText="1"/>
    </xf>
    <xf numFmtId="0" fontId="1" fillId="0" borderId="1" xfId="0" applyFont="1" applyFill="1" applyBorder="1" applyAlignment="1">
      <alignment vertical="top"/>
    </xf>
    <xf numFmtId="0" fontId="1" fillId="0" borderId="0" xfId="0" applyFont="1" applyFill="1" applyBorder="1" applyAlignment="1">
      <alignment horizontal="center" vertical="center" wrapText="1"/>
    </xf>
    <xf numFmtId="0" fontId="1" fillId="10" borderId="1" xfId="0" applyFont="1" applyFill="1" applyBorder="1"/>
    <xf numFmtId="0" fontId="1" fillId="9" borderId="1" xfId="0" applyFont="1" applyFill="1" applyBorder="1"/>
    <xf numFmtId="0" fontId="1" fillId="13" borderId="1" xfId="0" applyFont="1" applyFill="1" applyBorder="1"/>
    <xf numFmtId="0" fontId="1" fillId="7" borderId="1" xfId="0" applyFont="1" applyFill="1" applyBorder="1" applyAlignment="1">
      <alignment horizontal="center" vertical="center" wrapText="1"/>
    </xf>
    <xf numFmtId="0" fontId="15" fillId="7" borderId="1" xfId="0" applyFont="1" applyFill="1" applyBorder="1"/>
    <xf numFmtId="2" fontId="1" fillId="13" borderId="1" xfId="0" applyNumberFormat="1" applyFont="1" applyFill="1" applyBorder="1" applyAlignment="1"/>
    <xf numFmtId="2" fontId="1" fillId="13" borderId="1" xfId="0" applyNumberFormat="1" applyFont="1" applyFill="1" applyBorder="1"/>
    <xf numFmtId="0" fontId="1" fillId="2" borderId="1" xfId="0" applyFont="1" applyFill="1" applyBorder="1" applyAlignment="1">
      <alignment vertical="top" wrapText="1"/>
    </xf>
    <xf numFmtId="0" fontId="1" fillId="2" borderId="1" xfId="0" applyFont="1" applyFill="1" applyBorder="1" applyAlignment="1">
      <alignment vertical="top"/>
    </xf>
    <xf numFmtId="0" fontId="6" fillId="11" borderId="1" xfId="0" applyFont="1" applyFill="1" applyBorder="1"/>
    <xf numFmtId="0" fontId="2" fillId="4" borderId="0" xfId="0" applyFont="1" applyFill="1" applyBorder="1" applyAlignment="1">
      <alignment vertical="center" wrapText="1"/>
    </xf>
    <xf numFmtId="3" fontId="2" fillId="4" borderId="0" xfId="0" applyNumberFormat="1" applyFont="1" applyFill="1" applyBorder="1" applyAlignment="1">
      <alignment horizontal="center" vertical="center" wrapText="1"/>
    </xf>
    <xf numFmtId="0" fontId="2" fillId="4" borderId="0" xfId="0" applyFont="1" applyFill="1" applyBorder="1" applyAlignment="1">
      <alignment horizontal="center" vertical="center" wrapText="1"/>
    </xf>
    <xf numFmtId="0" fontId="6" fillId="4" borderId="0" xfId="0" applyFont="1" applyFill="1" applyBorder="1"/>
    <xf numFmtId="0" fontId="2" fillId="4" borderId="0" xfId="0" applyFont="1" applyFill="1" applyBorder="1" applyAlignment="1">
      <alignment horizontal="left" vertical="center" wrapText="1"/>
    </xf>
    <xf numFmtId="0" fontId="2" fillId="0" borderId="0" xfId="0" applyFont="1" applyFill="1" applyBorder="1" applyAlignment="1">
      <alignment vertical="center" wrapText="1"/>
    </xf>
    <xf numFmtId="3"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0" xfId="0" applyFont="1" applyFill="1" applyBorder="1"/>
    <xf numFmtId="0" fontId="11" fillId="0" borderId="1" xfId="0" applyFont="1" applyFill="1" applyBorder="1" applyAlignment="1">
      <alignment horizontal="center" vertical="center" wrapText="1"/>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1" fillId="4" borderId="1" xfId="0" applyFont="1" applyFill="1" applyBorder="1" applyAlignment="1">
      <alignment vertical="center" wrapText="1"/>
    </xf>
    <xf numFmtId="0" fontId="14" fillId="0" borderId="1" xfId="0" applyFont="1" applyFill="1" applyBorder="1" applyAlignment="1">
      <alignment horizontal="left"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xf>
    <xf numFmtId="0" fontId="18" fillId="0" borderId="1" xfId="0" applyFont="1" applyBorder="1"/>
    <xf numFmtId="0" fontId="9" fillId="0" borderId="1" xfId="0" applyFont="1" applyFill="1" applyBorder="1" applyAlignment="1">
      <alignment vertical="top" wrapText="1"/>
    </xf>
    <xf numFmtId="0" fontId="6" fillId="5"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7" fillId="0" borderId="1" xfId="0" applyFont="1" applyFill="1" applyBorder="1" applyAlignment="1">
      <alignment horizontal="center" vertical="center"/>
    </xf>
    <xf numFmtId="0" fontId="6" fillId="14" borderId="1" xfId="0" applyFont="1" applyFill="1" applyBorder="1"/>
    <xf numFmtId="0" fontId="1" fillId="14" borderId="1" xfId="0" applyFont="1" applyFill="1" applyBorder="1" applyAlignment="1">
      <alignment horizontal="center" vertical="center"/>
    </xf>
    <xf numFmtId="0" fontId="16" fillId="14" borderId="1" xfId="0" applyFont="1" applyFill="1" applyBorder="1"/>
    <xf numFmtId="0" fontId="7" fillId="14" borderId="1" xfId="0" applyFont="1" applyFill="1" applyBorder="1" applyAlignment="1">
      <alignment horizontal="center" vertical="center"/>
    </xf>
    <xf numFmtId="0" fontId="10" fillId="14" borderId="1" xfId="0" applyFont="1" applyFill="1" applyBorder="1"/>
    <xf numFmtId="0" fontId="1" fillId="14" borderId="1" xfId="0" applyFont="1" applyFill="1" applyBorder="1"/>
    <xf numFmtId="0" fontId="9" fillId="0" borderId="1" xfId="0" applyFont="1" applyFill="1" applyBorder="1" applyAlignment="1">
      <alignment wrapText="1"/>
    </xf>
    <xf numFmtId="0" fontId="2" fillId="0" borderId="1" xfId="0" applyFont="1" applyBorder="1" applyAlignment="1">
      <alignment horizontal="center" vertical="center" wrapText="1"/>
    </xf>
    <xf numFmtId="0" fontId="6" fillId="0" borderId="1" xfId="0" applyFont="1" applyBorder="1" applyAlignment="1">
      <alignmen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2" fillId="0" borderId="1" xfId="0" applyFont="1" applyFill="1" applyBorder="1" applyAlignment="1">
      <alignment vertical="center"/>
    </xf>
    <xf numFmtId="0" fontId="11" fillId="4" borderId="1" xfId="0" applyFont="1" applyFill="1" applyBorder="1" applyAlignment="1">
      <alignment vertical="center" wrapText="1"/>
    </xf>
    <xf numFmtId="0" fontId="10" fillId="0" borderId="1" xfId="0" applyFont="1" applyFill="1" applyBorder="1" applyAlignment="1">
      <alignment horizontal="left" wrapText="1"/>
    </xf>
    <xf numFmtId="0" fontId="2" fillId="0" borderId="0" xfId="0" applyFont="1" applyFill="1"/>
    <xf numFmtId="0" fontId="1" fillId="0" borderId="0" xfId="0" applyFont="1" applyFill="1" applyAlignment="1">
      <alignment horizontal="center" vertical="center" wrapText="1"/>
    </xf>
    <xf numFmtId="0" fontId="2" fillId="0" borderId="1" xfId="0" applyFont="1" applyBorder="1" applyAlignment="1">
      <alignment horizontal="left" vertical="center"/>
    </xf>
    <xf numFmtId="0" fontId="9" fillId="0" borderId="1" xfId="0" applyFont="1" applyFill="1" applyBorder="1" applyAlignment="1">
      <alignment horizontal="left" vertical="top" wrapText="1"/>
    </xf>
    <xf numFmtId="0" fontId="22" fillId="0" borderId="1" xfId="0" applyFont="1" applyBorder="1" applyAlignment="1">
      <alignment vertical="center" wrapText="1"/>
    </xf>
    <xf numFmtId="3" fontId="22" fillId="0" borderId="0" xfId="0" applyNumberFormat="1" applyFont="1" applyBorder="1" applyAlignment="1">
      <alignment vertical="center" wrapText="1"/>
    </xf>
    <xf numFmtId="0" fontId="22" fillId="0" borderId="0" xfId="0" applyFont="1" applyBorder="1" applyAlignment="1">
      <alignment vertical="center" wrapText="1"/>
    </xf>
    <xf numFmtId="0" fontId="7" fillId="0" borderId="1" xfId="0" applyFont="1" applyFill="1" applyBorder="1" applyAlignment="1">
      <alignment horizontal="center" vertical="center"/>
    </xf>
    <xf numFmtId="164" fontId="2" fillId="0" borderId="1" xfId="0" applyNumberFormat="1" applyFont="1" applyBorder="1" applyAlignment="1">
      <alignment horizontal="center" vertical="center"/>
    </xf>
    <xf numFmtId="164" fontId="10" fillId="0" borderId="1" xfId="0" applyNumberFormat="1" applyFont="1" applyFill="1" applyBorder="1" applyAlignment="1">
      <alignment horizontal="center" vertical="center" wrapText="1"/>
    </xf>
    <xf numFmtId="164" fontId="10"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1" xfId="0" applyNumberFormat="1" applyFont="1" applyFill="1" applyBorder="1" applyAlignment="1">
      <alignment horizontal="center" vertical="center" wrapText="1"/>
    </xf>
    <xf numFmtId="164"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wrapText="1"/>
    </xf>
    <xf numFmtId="164" fontId="10" fillId="4"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xf>
    <xf numFmtId="164" fontId="5"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164" fontId="11" fillId="0" borderId="1" xfId="0" applyNumberFormat="1" applyFont="1" applyFill="1" applyBorder="1" applyAlignment="1">
      <alignment horizontal="center" vertical="center" wrapText="1"/>
    </xf>
    <xf numFmtId="164" fontId="10" fillId="0" borderId="1" xfId="0" applyNumberFormat="1" applyFont="1" applyBorder="1" applyAlignment="1">
      <alignment horizontal="center" vertical="center"/>
    </xf>
    <xf numFmtId="164" fontId="2"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wrapText="1"/>
    </xf>
    <xf numFmtId="164" fontId="2" fillId="0" borderId="1" xfId="0" applyNumberFormat="1" applyFont="1" applyBorder="1" applyAlignment="1">
      <alignment horizontal="center" vertical="center" wrapText="1"/>
    </xf>
    <xf numFmtId="164" fontId="11" fillId="4" borderId="1"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top" wrapText="1"/>
    </xf>
    <xf numFmtId="0" fontId="5" fillId="0" borderId="1" xfId="0" applyFont="1" applyBorder="1" applyAlignment="1">
      <alignment vertical="center"/>
    </xf>
    <xf numFmtId="0" fontId="5" fillId="0" borderId="1" xfId="0" applyFont="1" applyBorder="1" applyAlignment="1">
      <alignment vertical="center" wrapText="1"/>
    </xf>
    <xf numFmtId="0" fontId="11" fillId="0" borderId="1" xfId="0" applyFont="1" applyBorder="1" applyAlignment="1">
      <alignment vertical="center"/>
    </xf>
    <xf numFmtId="0" fontId="2" fillId="0" borderId="1" xfId="0" applyFont="1" applyBorder="1" applyAlignment="1">
      <alignment horizontal="left" vertical="center" wrapText="1"/>
    </xf>
    <xf numFmtId="0" fontId="12" fillId="0" borderId="0" xfId="0" applyFont="1" applyAlignment="1">
      <alignment horizontal="left" wrapText="1"/>
    </xf>
    <xf numFmtId="0" fontId="22" fillId="0" borderId="1" xfId="0" applyFont="1" applyBorder="1" applyAlignment="1">
      <alignment horizontal="center" vertical="center" wrapText="1"/>
    </xf>
    <xf numFmtId="164" fontId="2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164" fontId="20"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vertical="center" wrapText="1"/>
    </xf>
    <xf numFmtId="164" fontId="20" fillId="0" borderId="1" xfId="0" applyNumberFormat="1" applyFont="1" applyBorder="1" applyAlignment="1">
      <alignment horizontal="center"/>
    </xf>
    <xf numFmtId="0" fontId="20" fillId="0" borderId="1" xfId="0" applyFont="1" applyBorder="1" applyAlignment="1">
      <alignment horizontal="center" vertical="center" wrapText="1"/>
    </xf>
    <xf numFmtId="0" fontId="2" fillId="0" borderId="0" xfId="0" applyFont="1" applyAlignment="1">
      <alignment horizontal="right"/>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7" fillId="0" borderId="1" xfId="0" applyFont="1" applyFill="1" applyBorder="1" applyAlignment="1">
      <alignment horizontal="center" vertical="center"/>
    </xf>
    <xf numFmtId="0" fontId="6"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6" fillId="0" borderId="1" xfId="0" applyFont="1" applyBorder="1" applyAlignment="1">
      <alignment horizontal="left" vertical="center"/>
    </xf>
    <xf numFmtId="0" fontId="1" fillId="0" borderId="1" xfId="0" applyFont="1" applyBorder="1" applyAlignment="1">
      <alignment horizontal="center" vertical="center"/>
    </xf>
  </cellXfs>
  <cellStyles count="1">
    <cellStyle name="Обычный" xfId="0" builtinId="0"/>
  </cellStyles>
  <dxfs count="0"/>
  <tableStyles count="0" defaultTableStyle="TableStyleMedium9" defaultPivotStyle="PivotStyleMedium7"/>
  <colors>
    <mruColors>
      <color rgb="FFF030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61"/>
  <sheetViews>
    <sheetView view="pageBreakPreview" zoomScaleNormal="115" zoomScaleSheetLayoutView="100" zoomScalePageLayoutView="85" workbookViewId="0">
      <selection activeCell="A39" sqref="A39"/>
    </sheetView>
  </sheetViews>
  <sheetFormatPr defaultColWidth="11" defaultRowHeight="15.75" x14ac:dyDescent="0.25"/>
  <cols>
    <col min="1" max="1" width="54.375" style="57" customWidth="1"/>
    <col min="2" max="2" width="10.5" style="27" customWidth="1"/>
    <col min="3" max="3" width="8" style="27" customWidth="1"/>
    <col min="4" max="4" width="8.625" style="1" customWidth="1"/>
    <col min="5" max="5" width="7.125" style="1" customWidth="1"/>
    <col min="6" max="6" width="6.875" style="1" customWidth="1"/>
    <col min="7" max="7" width="7.5" style="1" customWidth="1"/>
    <col min="8" max="8" width="7.125" style="1" customWidth="1"/>
    <col min="9" max="9" width="8.625" style="1" customWidth="1"/>
    <col min="10" max="16384" width="11" style="1"/>
  </cols>
  <sheetData>
    <row r="1" spans="1:10" x14ac:dyDescent="0.25">
      <c r="H1" s="200" t="s">
        <v>246</v>
      </c>
      <c r="I1" s="200"/>
    </row>
    <row r="3" spans="1:10" ht="63.75" customHeight="1" x14ac:dyDescent="0.25">
      <c r="A3" s="203" t="s">
        <v>245</v>
      </c>
      <c r="B3" s="204"/>
      <c r="C3" s="204"/>
      <c r="D3" s="204"/>
      <c r="E3" s="204"/>
      <c r="F3" s="204"/>
      <c r="G3" s="204"/>
      <c r="H3" s="204"/>
      <c r="I3" s="205"/>
    </row>
    <row r="4" spans="1:10" s="58" customFormat="1" ht="33.75" customHeight="1" x14ac:dyDescent="0.25">
      <c r="A4" s="23"/>
      <c r="B4" s="201" t="s">
        <v>35</v>
      </c>
      <c r="C4" s="202"/>
      <c r="D4" s="202"/>
      <c r="E4" s="201" t="s">
        <v>52</v>
      </c>
      <c r="F4" s="201"/>
      <c r="G4" s="201"/>
      <c r="H4" s="201"/>
      <c r="I4" s="201"/>
    </row>
    <row r="5" spans="1:10" ht="18.75" customHeight="1" x14ac:dyDescent="0.25">
      <c r="A5" s="29" t="s">
        <v>36</v>
      </c>
      <c r="B5" s="199">
        <v>30</v>
      </c>
      <c r="C5" s="199"/>
      <c r="D5" s="199"/>
      <c r="E5" s="198">
        <f>B21+'Баткенская область'!B4+'Джалал-Абадская область'!B4+'Иссык-Кульская область'!B4+'Нарынская область'!B4+'Ошская область'!B4+'Таласская область'!B4+'Чуйская область'!B4+'Город Бишкек'!B4+'Город Ош'!B4</f>
        <v>643.42999999999995</v>
      </c>
      <c r="F5" s="198"/>
      <c r="G5" s="198"/>
      <c r="H5" s="198"/>
      <c r="I5" s="198"/>
    </row>
    <row r="6" spans="1:10" ht="18.75" customHeight="1" x14ac:dyDescent="0.25">
      <c r="A6" s="153" t="s">
        <v>2</v>
      </c>
      <c r="B6" s="199">
        <v>31</v>
      </c>
      <c r="C6" s="199"/>
      <c r="D6" s="199"/>
      <c r="E6" s="193">
        <f>B23+'Баткенская область'!B7+'Джалал-Абадская область'!B7+'Иссык-Кульская область'!B7+'Нарынская область'!B7+'Ошская область'!B7+'Таласская область'!B7+'Чуйская область'!B7</f>
        <v>259.08</v>
      </c>
      <c r="F6" s="193"/>
      <c r="G6" s="193"/>
      <c r="H6" s="193"/>
      <c r="I6" s="193"/>
    </row>
    <row r="7" spans="1:10" ht="21.75" customHeight="1" x14ac:dyDescent="0.25">
      <c r="A7" s="29" t="s">
        <v>3</v>
      </c>
      <c r="B7" s="199">
        <v>11</v>
      </c>
      <c r="C7" s="199"/>
      <c r="D7" s="199"/>
      <c r="E7" s="193">
        <f>B25+'Баткенская область'!B11+'Джалал-Абадская область'!B12+'Иссык-Кульская область'!B14+'Нарынская область'!B14+'Ошская область'!B14+'Город Бишкек'!B6</f>
        <v>1127.6500000000001</v>
      </c>
      <c r="F7" s="193"/>
      <c r="G7" s="193"/>
      <c r="H7" s="193"/>
      <c r="I7" s="193"/>
    </row>
    <row r="8" spans="1:10" ht="19.5" customHeight="1" x14ac:dyDescent="0.25">
      <c r="A8" s="29" t="s">
        <v>37</v>
      </c>
      <c r="B8" s="199">
        <v>27</v>
      </c>
      <c r="C8" s="199"/>
      <c r="D8" s="199"/>
      <c r="E8" s="193">
        <f>B28+'Джалал-Абадская область'!B16+'Иссык-Кульская область'!B12+'Ошская область'!B16+'Чуйская область'!B11+'Город Бишкек'!B9+'Город Ош'!B6</f>
        <v>2501.0609999999997</v>
      </c>
      <c r="F8" s="193"/>
      <c r="G8" s="193"/>
      <c r="H8" s="193"/>
      <c r="I8" s="193"/>
    </row>
    <row r="9" spans="1:10" ht="23.25" customHeight="1" x14ac:dyDescent="0.25">
      <c r="A9" s="29" t="s">
        <v>38</v>
      </c>
      <c r="B9" s="199">
        <v>16</v>
      </c>
      <c r="C9" s="199"/>
      <c r="D9" s="199"/>
      <c r="E9" s="193">
        <f>B30+'Баткенская область'!B13+'Ошская область'!B22+'Город Бишкек'!B12</f>
        <v>1458.5599999999997</v>
      </c>
      <c r="F9" s="193"/>
      <c r="G9" s="193"/>
      <c r="H9" s="193"/>
      <c r="I9" s="193"/>
    </row>
    <row r="10" spans="1:10" ht="18.75" customHeight="1" x14ac:dyDescent="0.25">
      <c r="A10" s="29" t="s">
        <v>230</v>
      </c>
      <c r="B10" s="199">
        <v>11</v>
      </c>
      <c r="C10" s="199"/>
      <c r="D10" s="199"/>
      <c r="E10" s="198">
        <f>'Джалал-Абадская область'!B20+'Иссык-Кульская область'!B16+'Нарынская область'!B16+'Ошская область'!B20+'Таласская область'!B12+'Чуйская область'!B25</f>
        <v>1247.2</v>
      </c>
      <c r="F10" s="198"/>
      <c r="G10" s="198"/>
      <c r="H10" s="198"/>
      <c r="I10" s="198"/>
    </row>
    <row r="11" spans="1:10" ht="23.25" customHeight="1" x14ac:dyDescent="0.25">
      <c r="A11" s="29" t="s">
        <v>39</v>
      </c>
      <c r="B11" s="199">
        <v>2</v>
      </c>
      <c r="C11" s="199"/>
      <c r="D11" s="199"/>
      <c r="E11" s="193">
        <f>B37+'Иссык-Кульская область'!B18</f>
        <v>46.41</v>
      </c>
      <c r="F11" s="193"/>
      <c r="G11" s="193"/>
      <c r="H11" s="193"/>
      <c r="I11" s="193"/>
    </row>
    <row r="12" spans="1:10" ht="22.5" customHeight="1" x14ac:dyDescent="0.25">
      <c r="A12" s="29" t="s">
        <v>40</v>
      </c>
      <c r="B12" s="199">
        <v>40</v>
      </c>
      <c r="C12" s="199"/>
      <c r="D12" s="199"/>
      <c r="E12" s="193">
        <f>'Баткенская область'!B17+'Джалал-Абадская область'!B26+'Иссык-Кульская область'!B23+'Нарынская область'!B18+'Ошская область'!B24+'Таласская область'!B15+'Чуйская область'!B27+'Город Бишкек'!B19+'Город Ош'!B11</f>
        <v>66.926000000000002</v>
      </c>
      <c r="F12" s="193"/>
      <c r="G12" s="193"/>
      <c r="H12" s="193"/>
      <c r="I12" s="193"/>
    </row>
    <row r="13" spans="1:10" ht="22.5" customHeight="1" x14ac:dyDescent="0.25">
      <c r="A13" s="41" t="s">
        <v>248</v>
      </c>
      <c r="B13" s="199">
        <v>21</v>
      </c>
      <c r="C13" s="199"/>
      <c r="D13" s="199"/>
      <c r="E13" s="193">
        <f>B39+'Иссык-Кульская область'!B20+'Чуйская область'!B33</f>
        <v>147.95000000000002</v>
      </c>
      <c r="F13" s="193"/>
      <c r="G13" s="193"/>
      <c r="H13" s="193"/>
      <c r="I13" s="193"/>
    </row>
    <row r="14" spans="1:10" ht="22.5" customHeight="1" x14ac:dyDescent="0.25">
      <c r="A14" s="29" t="s">
        <v>113</v>
      </c>
      <c r="B14" s="199">
        <v>16</v>
      </c>
      <c r="C14" s="199"/>
      <c r="D14" s="199"/>
      <c r="E14" s="193">
        <f>'Джалал-Абадская область'!B28+'Таласская область'!B19+'Чуйская область'!B36</f>
        <v>47.417999999999999</v>
      </c>
      <c r="F14" s="193"/>
      <c r="G14" s="193"/>
      <c r="H14" s="193"/>
      <c r="I14" s="193"/>
    </row>
    <row r="15" spans="1:10" ht="22.5" customHeight="1" x14ac:dyDescent="0.25">
      <c r="A15" s="29" t="s">
        <v>42</v>
      </c>
      <c r="B15" s="199">
        <v>5</v>
      </c>
      <c r="C15" s="199"/>
      <c r="D15" s="199"/>
      <c r="E15" s="193">
        <f>B43+'Иссык-Кульская область'!B26</f>
        <v>86.832000000000008</v>
      </c>
      <c r="F15" s="193"/>
      <c r="G15" s="193"/>
      <c r="H15" s="193"/>
      <c r="I15" s="193"/>
    </row>
    <row r="16" spans="1:10" ht="24" customHeight="1" x14ac:dyDescent="0.25">
      <c r="A16" s="29" t="s">
        <v>43</v>
      </c>
      <c r="B16" s="199">
        <v>16</v>
      </c>
      <c r="C16" s="199"/>
      <c r="D16" s="199"/>
      <c r="E16" s="193">
        <f>B47+'Джалал-Абадская область'!B31+'Город Бишкек'!B21</f>
        <v>311.77</v>
      </c>
      <c r="F16" s="193"/>
      <c r="G16" s="193"/>
      <c r="H16" s="193"/>
      <c r="I16" s="193"/>
      <c r="J16" s="13"/>
    </row>
    <row r="17" spans="1:42" s="161" customFormat="1" ht="30.75" customHeight="1" x14ac:dyDescent="0.25">
      <c r="A17" s="159" t="s">
        <v>247</v>
      </c>
      <c r="B17" s="190">
        <f>SUM(B5:D16)</f>
        <v>226</v>
      </c>
      <c r="C17" s="190"/>
      <c r="D17" s="190"/>
      <c r="E17" s="191">
        <f>B57+'Баткенская область'!B19+'Джалал-Абадская область'!B33+'Иссык-Кульская область'!B28+'Нарынская область'!B22+'Ошская область'!B28+'Таласская область'!B23+'Чуйская область'!B39+'Город Бишкек'!B28+'Город Ош'!B13</f>
        <v>7944.2869999999994</v>
      </c>
      <c r="F17" s="191"/>
      <c r="G17" s="191"/>
      <c r="H17" s="191"/>
      <c r="I17" s="191"/>
      <c r="J17" s="160"/>
      <c r="K17" s="160"/>
    </row>
    <row r="18" spans="1:42" ht="30" customHeight="1" x14ac:dyDescent="0.25">
      <c r="A18" s="197"/>
      <c r="B18" s="195" t="s">
        <v>51</v>
      </c>
      <c r="C18" s="195" t="s">
        <v>141</v>
      </c>
      <c r="D18" s="196">
        <v>2018</v>
      </c>
      <c r="E18" s="196">
        <v>2019</v>
      </c>
      <c r="F18" s="196">
        <v>2020</v>
      </c>
      <c r="G18" s="196">
        <v>2021</v>
      </c>
      <c r="H18" s="196">
        <v>2022</v>
      </c>
      <c r="I18" s="196">
        <v>2023</v>
      </c>
    </row>
    <row r="19" spans="1:42" ht="25.5" customHeight="1" x14ac:dyDescent="0.25">
      <c r="A19" s="197"/>
      <c r="B19" s="195"/>
      <c r="C19" s="195"/>
      <c r="D19" s="196"/>
      <c r="E19" s="196"/>
      <c r="F19" s="196"/>
      <c r="G19" s="196"/>
      <c r="H19" s="196"/>
      <c r="I19" s="196"/>
    </row>
    <row r="20" spans="1:42" ht="53.25" customHeight="1" x14ac:dyDescent="0.25">
      <c r="A20" s="194" t="s">
        <v>44</v>
      </c>
      <c r="B20" s="194"/>
      <c r="C20" s="194"/>
      <c r="D20" s="194"/>
      <c r="E20" s="194"/>
      <c r="F20" s="194"/>
      <c r="G20" s="194"/>
      <c r="H20" s="194"/>
      <c r="I20" s="194"/>
    </row>
    <row r="21" spans="1:42" s="87" customFormat="1" ht="27.75" customHeight="1" x14ac:dyDescent="0.25">
      <c r="A21" s="29" t="s">
        <v>36</v>
      </c>
      <c r="B21" s="163">
        <f>SUM(B22:B22)</f>
        <v>396.9</v>
      </c>
      <c r="C21" s="135"/>
      <c r="D21" s="128"/>
      <c r="E21" s="91"/>
      <c r="F21" s="86"/>
      <c r="G21" s="86"/>
      <c r="H21" s="86"/>
      <c r="I21" s="86"/>
    </row>
    <row r="22" spans="1:42" ht="69" customHeight="1" x14ac:dyDescent="0.25">
      <c r="A22" s="55" t="s">
        <v>244</v>
      </c>
      <c r="B22" s="164">
        <v>396.9</v>
      </c>
      <c r="C22" s="30" t="s">
        <v>24</v>
      </c>
      <c r="D22" s="141"/>
      <c r="E22" s="142"/>
      <c r="F22" s="141"/>
      <c r="G22" s="141"/>
      <c r="H22" s="141"/>
      <c r="I22" s="141"/>
    </row>
    <row r="23" spans="1:42" s="87" customFormat="1" ht="24" customHeight="1" x14ac:dyDescent="0.25">
      <c r="A23" s="29" t="s">
        <v>2</v>
      </c>
      <c r="B23" s="163">
        <f>B24</f>
        <v>38</v>
      </c>
      <c r="C23" s="126"/>
      <c r="D23" s="88"/>
      <c r="E23" s="90"/>
      <c r="F23" s="89"/>
      <c r="G23" s="89"/>
      <c r="H23" s="89"/>
      <c r="I23" s="89"/>
    </row>
    <row r="24" spans="1:42" ht="53.25" customHeight="1" x14ac:dyDescent="0.25">
      <c r="A24" s="70" t="s">
        <v>205</v>
      </c>
      <c r="B24" s="165">
        <v>38</v>
      </c>
      <c r="C24" s="28" t="s">
        <v>19</v>
      </c>
      <c r="D24" s="143"/>
      <c r="E24" s="143"/>
      <c r="F24" s="143"/>
      <c r="G24" s="143"/>
      <c r="H24" s="143"/>
      <c r="I24" s="61"/>
      <c r="J24" s="14"/>
      <c r="K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row>
    <row r="25" spans="1:42" s="87" customFormat="1" ht="20.25" customHeight="1" x14ac:dyDescent="0.25">
      <c r="A25" s="29" t="s">
        <v>3</v>
      </c>
      <c r="B25" s="163">
        <f>SUM(B26:B27)</f>
        <v>258</v>
      </c>
      <c r="C25" s="127"/>
      <c r="D25" s="148"/>
      <c r="E25" s="91"/>
      <c r="F25" s="91"/>
      <c r="G25" s="91"/>
      <c r="H25" s="91"/>
      <c r="I25" s="91"/>
    </row>
    <row r="26" spans="1:42" s="7" customFormat="1" ht="31.5" x14ac:dyDescent="0.25">
      <c r="A26" s="20" t="s">
        <v>45</v>
      </c>
      <c r="B26" s="166">
        <v>233</v>
      </c>
      <c r="C26" s="28" t="s">
        <v>11</v>
      </c>
      <c r="D26" s="38"/>
      <c r="E26" s="38"/>
      <c r="F26" s="38"/>
      <c r="G26" s="38"/>
      <c r="H26" s="38"/>
      <c r="I26" s="31"/>
    </row>
    <row r="27" spans="1:42" ht="31.5" x14ac:dyDescent="0.25">
      <c r="A27" s="35" t="s">
        <v>84</v>
      </c>
      <c r="B27" s="165">
        <v>25</v>
      </c>
      <c r="C27" s="30" t="s">
        <v>8</v>
      </c>
      <c r="D27" s="11"/>
      <c r="E27" s="11"/>
      <c r="F27" s="3"/>
      <c r="G27" s="3"/>
      <c r="H27" s="3"/>
      <c r="I27" s="3"/>
    </row>
    <row r="28" spans="1:42" s="87" customFormat="1" ht="20.25" customHeight="1" x14ac:dyDescent="0.25">
      <c r="A28" s="29" t="s">
        <v>37</v>
      </c>
      <c r="B28" s="163">
        <f>SUM(B29:B29)</f>
        <v>432.6</v>
      </c>
      <c r="C28" s="148"/>
      <c r="D28" s="148"/>
      <c r="E28" s="91"/>
      <c r="F28" s="91"/>
      <c r="G28" s="91"/>
      <c r="H28" s="91"/>
      <c r="I28" s="91"/>
    </row>
    <row r="29" spans="1:42" ht="36" customHeight="1" x14ac:dyDescent="0.25">
      <c r="A29" s="35" t="s">
        <v>46</v>
      </c>
      <c r="B29" s="165">
        <v>432.6</v>
      </c>
      <c r="C29" s="30" t="s">
        <v>5</v>
      </c>
      <c r="D29" s="18"/>
      <c r="E29" s="18"/>
      <c r="F29" s="18"/>
      <c r="G29" s="18"/>
      <c r="H29" s="18"/>
      <c r="I29" s="18"/>
    </row>
    <row r="30" spans="1:42" s="87" customFormat="1" ht="27.75" customHeight="1" x14ac:dyDescent="0.25">
      <c r="A30" s="29" t="s">
        <v>38</v>
      </c>
      <c r="B30" s="163">
        <f>SUM(B31:B36)</f>
        <v>1038.2999999999997</v>
      </c>
      <c r="C30" s="148"/>
      <c r="D30" s="148"/>
      <c r="E30" s="91"/>
      <c r="F30" s="91"/>
      <c r="G30" s="91"/>
      <c r="H30" s="91"/>
      <c r="I30" s="91"/>
    </row>
    <row r="31" spans="1:42" s="14" customFormat="1" ht="78" customHeight="1" x14ac:dyDescent="0.25">
      <c r="A31" s="15" t="s">
        <v>97</v>
      </c>
      <c r="B31" s="167">
        <v>400</v>
      </c>
      <c r="C31" s="24" t="s">
        <v>4</v>
      </c>
      <c r="D31" s="8"/>
      <c r="E31" s="8"/>
      <c r="F31" s="8"/>
      <c r="G31" s="8"/>
      <c r="H31" s="4"/>
      <c r="I31" s="4"/>
    </row>
    <row r="32" spans="1:42" ht="47.25" x14ac:dyDescent="0.25">
      <c r="A32" s="20" t="s">
        <v>98</v>
      </c>
      <c r="B32" s="166">
        <v>298.8</v>
      </c>
      <c r="C32" s="23" t="s">
        <v>20</v>
      </c>
      <c r="D32" s="8"/>
      <c r="E32" s="8"/>
      <c r="F32" s="8"/>
      <c r="G32" s="8"/>
      <c r="H32" s="4"/>
      <c r="I32" s="4"/>
    </row>
    <row r="33" spans="1:63" ht="78.75" x14ac:dyDescent="0.25">
      <c r="A33" s="15" t="s">
        <v>89</v>
      </c>
      <c r="B33" s="166">
        <v>112.9</v>
      </c>
      <c r="C33" s="23" t="s">
        <v>11</v>
      </c>
      <c r="D33" s="8"/>
      <c r="E33" s="8"/>
      <c r="F33" s="8"/>
      <c r="G33" s="8"/>
      <c r="H33" s="8"/>
      <c r="I33" s="4"/>
    </row>
    <row r="34" spans="1:63" ht="47.25" x14ac:dyDescent="0.25">
      <c r="A34" s="15" t="s">
        <v>99</v>
      </c>
      <c r="B34" s="166">
        <v>33.799999999999997</v>
      </c>
      <c r="C34" s="28" t="s">
        <v>47</v>
      </c>
      <c r="D34" s="8"/>
      <c r="E34" s="8"/>
      <c r="F34" s="8"/>
      <c r="G34" s="8"/>
      <c r="H34" s="8"/>
      <c r="I34" s="8"/>
    </row>
    <row r="35" spans="1:63" ht="47.25" x14ac:dyDescent="0.25">
      <c r="A35" s="15" t="s">
        <v>225</v>
      </c>
      <c r="B35" s="166">
        <v>120.8</v>
      </c>
      <c r="C35" s="23" t="s">
        <v>21</v>
      </c>
      <c r="D35" s="8"/>
      <c r="E35" s="8"/>
      <c r="F35" s="8"/>
      <c r="G35" s="8"/>
      <c r="H35" s="4"/>
      <c r="I35" s="4"/>
    </row>
    <row r="36" spans="1:63" ht="47.25" x14ac:dyDescent="0.25">
      <c r="A36" s="20" t="s">
        <v>226</v>
      </c>
      <c r="B36" s="166">
        <v>72</v>
      </c>
      <c r="C36" s="23" t="s">
        <v>11</v>
      </c>
      <c r="D36" s="8"/>
      <c r="E36" s="8"/>
      <c r="F36" s="8"/>
      <c r="G36" s="8"/>
      <c r="H36" s="8"/>
      <c r="I36" s="4"/>
    </row>
    <row r="37" spans="1:63" s="87" customFormat="1" ht="17.25" customHeight="1" x14ac:dyDescent="0.25">
      <c r="A37" s="29" t="s">
        <v>39</v>
      </c>
      <c r="B37" s="163">
        <f>B38</f>
        <v>16.11</v>
      </c>
      <c r="C37" s="148"/>
      <c r="D37" s="148"/>
      <c r="E37" s="91"/>
      <c r="F37" s="91"/>
      <c r="G37" s="91"/>
      <c r="H37" s="91"/>
      <c r="I37" s="91"/>
    </row>
    <row r="38" spans="1:63" ht="47.25" x14ac:dyDescent="0.25">
      <c r="A38" s="20" t="s">
        <v>207</v>
      </c>
      <c r="B38" s="166">
        <v>16.11</v>
      </c>
      <c r="C38" s="23" t="s">
        <v>18</v>
      </c>
      <c r="D38" s="9"/>
      <c r="E38" s="9"/>
      <c r="F38" s="9"/>
      <c r="G38" s="9"/>
      <c r="H38" s="3"/>
      <c r="I38" s="3"/>
    </row>
    <row r="39" spans="1:63" s="87" customFormat="1" ht="19.5" customHeight="1" x14ac:dyDescent="0.25">
      <c r="A39" s="29" t="s">
        <v>100</v>
      </c>
      <c r="B39" s="163">
        <f>SUM(B40:B42)</f>
        <v>109.9</v>
      </c>
      <c r="C39" s="148"/>
      <c r="D39" s="148"/>
      <c r="E39" s="89"/>
      <c r="F39" s="89"/>
      <c r="G39" s="89"/>
      <c r="H39" s="91"/>
      <c r="I39" s="91"/>
    </row>
    <row r="40" spans="1:63" s="87" customFormat="1" ht="68.25" customHeight="1" x14ac:dyDescent="0.25">
      <c r="A40" s="20" t="s">
        <v>227</v>
      </c>
      <c r="B40" s="168">
        <v>55.4</v>
      </c>
      <c r="C40" s="28" t="s">
        <v>6</v>
      </c>
      <c r="D40" s="148"/>
      <c r="E40" s="47"/>
      <c r="F40" s="47"/>
      <c r="G40" s="47"/>
      <c r="H40" s="91"/>
      <c r="I40" s="91"/>
    </row>
    <row r="41" spans="1:63" ht="36" customHeight="1" x14ac:dyDescent="0.25">
      <c r="A41" s="15" t="s">
        <v>101</v>
      </c>
      <c r="B41" s="166">
        <v>39.5</v>
      </c>
      <c r="C41" s="28" t="s">
        <v>8</v>
      </c>
      <c r="D41" s="47"/>
      <c r="E41" s="47"/>
      <c r="F41" s="4"/>
      <c r="G41" s="4"/>
      <c r="H41" s="3"/>
      <c r="I41" s="3"/>
    </row>
    <row r="42" spans="1:63" ht="38.25" customHeight="1" x14ac:dyDescent="0.25">
      <c r="A42" s="20" t="s">
        <v>48</v>
      </c>
      <c r="B42" s="166">
        <v>15</v>
      </c>
      <c r="C42" s="28" t="s">
        <v>26</v>
      </c>
      <c r="D42" s="47"/>
      <c r="E42" s="47"/>
      <c r="F42" s="4"/>
      <c r="G42" s="4"/>
      <c r="H42" s="3"/>
      <c r="I42" s="3"/>
    </row>
    <row r="43" spans="1:63" s="87" customFormat="1" x14ac:dyDescent="0.25">
      <c r="A43" s="29" t="s">
        <v>42</v>
      </c>
      <c r="B43" s="163">
        <f>SUM(B44:B46)</f>
        <v>85.9</v>
      </c>
      <c r="C43" s="148"/>
      <c r="D43" s="148"/>
      <c r="E43" s="29"/>
      <c r="F43" s="29"/>
      <c r="G43" s="29"/>
      <c r="H43" s="29"/>
      <c r="I43" s="29"/>
    </row>
    <row r="44" spans="1:63" s="13" customFormat="1" ht="31.5" x14ac:dyDescent="0.25">
      <c r="A44" s="136" t="s">
        <v>151</v>
      </c>
      <c r="B44" s="169">
        <v>50</v>
      </c>
      <c r="C44" s="28" t="s">
        <v>5</v>
      </c>
      <c r="D44" s="76"/>
      <c r="E44" s="76"/>
      <c r="F44" s="76"/>
      <c r="G44" s="76"/>
      <c r="H44" s="76"/>
      <c r="I44" s="76"/>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row>
    <row r="45" spans="1:63" ht="31.5" x14ac:dyDescent="0.25">
      <c r="A45" s="32" t="s">
        <v>49</v>
      </c>
      <c r="B45" s="170">
        <v>35</v>
      </c>
      <c r="C45" s="33" t="s">
        <v>15</v>
      </c>
      <c r="D45" s="39"/>
      <c r="E45" s="39"/>
      <c r="F45" s="40"/>
      <c r="G45" s="40"/>
      <c r="H45" s="40"/>
      <c r="I45" s="149"/>
    </row>
    <row r="46" spans="1:63" s="42" customFormat="1" ht="39.75" customHeight="1" x14ac:dyDescent="0.25">
      <c r="A46" s="56" t="s">
        <v>102</v>
      </c>
      <c r="B46" s="164">
        <v>0.9</v>
      </c>
      <c r="C46" s="33" t="s">
        <v>15</v>
      </c>
      <c r="D46" s="53"/>
      <c r="E46" s="53"/>
      <c r="F46" s="48"/>
      <c r="G46" s="48"/>
      <c r="H46" s="48"/>
      <c r="I46" s="48"/>
    </row>
    <row r="47" spans="1:63" s="87" customFormat="1" x14ac:dyDescent="0.25">
      <c r="A47" s="29" t="s">
        <v>103</v>
      </c>
      <c r="B47" s="163">
        <f>SUM(B48:B56)</f>
        <v>228.17</v>
      </c>
      <c r="C47" s="148"/>
      <c r="D47" s="148"/>
      <c r="E47" s="29"/>
      <c r="F47" s="29"/>
      <c r="G47" s="29"/>
      <c r="H47" s="29"/>
      <c r="I47" s="29"/>
    </row>
    <row r="48" spans="1:63" s="42" customFormat="1" ht="47.25" x14ac:dyDescent="0.25">
      <c r="A48" s="81" t="s">
        <v>104</v>
      </c>
      <c r="B48" s="164">
        <v>0.87</v>
      </c>
      <c r="C48" s="33" t="s">
        <v>17</v>
      </c>
      <c r="D48" s="15"/>
      <c r="E48" s="69"/>
      <c r="F48" s="69"/>
      <c r="G48" s="15"/>
      <c r="H48" s="15"/>
      <c r="I48" s="15"/>
    </row>
    <row r="49" spans="1:9" s="83" customFormat="1" ht="47.25" x14ac:dyDescent="0.25">
      <c r="A49" s="82" t="s">
        <v>105</v>
      </c>
      <c r="B49" s="164">
        <v>36.700000000000003</v>
      </c>
      <c r="C49" s="33" t="s">
        <v>9</v>
      </c>
      <c r="D49" s="15"/>
      <c r="E49" s="69"/>
      <c r="F49" s="69"/>
      <c r="G49" s="69"/>
      <c r="H49" s="69"/>
      <c r="I49" s="15"/>
    </row>
    <row r="50" spans="1:9" s="42" customFormat="1" ht="47.25" x14ac:dyDescent="0.25">
      <c r="A50" s="71" t="s">
        <v>208</v>
      </c>
      <c r="B50" s="171">
        <v>30</v>
      </c>
      <c r="C50" s="24" t="s">
        <v>5</v>
      </c>
      <c r="D50" s="85"/>
      <c r="E50" s="85"/>
      <c r="F50" s="85"/>
      <c r="G50" s="85"/>
      <c r="H50" s="85"/>
      <c r="I50" s="85"/>
    </row>
    <row r="51" spans="1:9" s="42" customFormat="1" ht="47.25" x14ac:dyDescent="0.25">
      <c r="A51" s="15" t="s">
        <v>152</v>
      </c>
      <c r="B51" s="171">
        <v>25.8</v>
      </c>
      <c r="C51" s="24" t="s">
        <v>31</v>
      </c>
      <c r="D51" s="85"/>
      <c r="E51" s="48"/>
      <c r="F51" s="48"/>
      <c r="G51" s="48"/>
      <c r="H51" s="48"/>
      <c r="I51" s="48"/>
    </row>
    <row r="52" spans="1:9" s="42" customFormat="1" ht="69.75" customHeight="1" x14ac:dyDescent="0.25">
      <c r="A52" s="71" t="s">
        <v>209</v>
      </c>
      <c r="B52" s="164">
        <v>20.399999999999999</v>
      </c>
      <c r="C52" s="24" t="s">
        <v>10</v>
      </c>
      <c r="D52" s="48"/>
      <c r="E52" s="48"/>
      <c r="F52" s="85"/>
      <c r="G52" s="85"/>
      <c r="H52" s="85"/>
      <c r="I52" s="48"/>
    </row>
    <row r="53" spans="1:9" s="42" customFormat="1" ht="157.5" x14ac:dyDescent="0.25">
      <c r="A53" s="55" t="s">
        <v>106</v>
      </c>
      <c r="B53" s="171">
        <v>42.3</v>
      </c>
      <c r="C53" s="24" t="s">
        <v>8</v>
      </c>
      <c r="D53" s="85"/>
      <c r="E53" s="85"/>
      <c r="F53" s="48"/>
      <c r="G53" s="48"/>
      <c r="H53" s="48"/>
      <c r="I53" s="48"/>
    </row>
    <row r="54" spans="1:9" s="42" customFormat="1" ht="126" x14ac:dyDescent="0.25">
      <c r="A54" s="81" t="s">
        <v>153</v>
      </c>
      <c r="B54" s="171">
        <v>22</v>
      </c>
      <c r="C54" s="24" t="s">
        <v>20</v>
      </c>
      <c r="D54" s="85"/>
      <c r="E54" s="85"/>
      <c r="F54" s="85"/>
      <c r="G54" s="85"/>
      <c r="H54" s="48"/>
      <c r="I54" s="48"/>
    </row>
    <row r="55" spans="1:9" s="42" customFormat="1" ht="141.75" x14ac:dyDescent="0.25">
      <c r="A55" s="71" t="s">
        <v>228</v>
      </c>
      <c r="B55" s="171">
        <v>33.6</v>
      </c>
      <c r="C55" s="24" t="s">
        <v>25</v>
      </c>
      <c r="D55" s="85"/>
      <c r="E55" s="85"/>
      <c r="F55" s="85"/>
      <c r="G55" s="85"/>
      <c r="H55" s="85"/>
      <c r="I55" s="85"/>
    </row>
    <row r="56" spans="1:9" s="42" customFormat="1" ht="63.75" customHeight="1" x14ac:dyDescent="0.25">
      <c r="A56" s="79" t="s">
        <v>154</v>
      </c>
      <c r="B56" s="171">
        <v>16.5</v>
      </c>
      <c r="C56" s="24" t="s">
        <v>32</v>
      </c>
      <c r="D56" s="85"/>
      <c r="E56" s="48"/>
      <c r="F56" s="48"/>
      <c r="G56" s="48"/>
      <c r="H56" s="48"/>
      <c r="I56" s="84"/>
    </row>
    <row r="57" spans="1:9" ht="34.5" customHeight="1" x14ac:dyDescent="0.25">
      <c r="A57" s="41" t="s">
        <v>53</v>
      </c>
      <c r="B57" s="172">
        <f>B47+B43+B39+B30+B28+B25+B23+B21+B37</f>
        <v>2603.88</v>
      </c>
      <c r="C57" s="192" t="s">
        <v>50</v>
      </c>
      <c r="D57" s="192"/>
      <c r="E57" s="10"/>
      <c r="F57" s="10"/>
      <c r="G57" s="10"/>
      <c r="H57" s="3"/>
      <c r="I57" s="3"/>
    </row>
    <row r="58" spans="1:9" ht="14.25" customHeight="1" x14ac:dyDescent="0.25"/>
    <row r="59" spans="1:9" ht="21.75" customHeight="1" x14ac:dyDescent="0.25">
      <c r="A59" s="189" t="s">
        <v>210</v>
      </c>
      <c r="B59" s="189"/>
      <c r="C59" s="189"/>
      <c r="D59" s="189"/>
      <c r="E59" s="189"/>
      <c r="F59" s="189"/>
      <c r="G59" s="189"/>
      <c r="H59" s="189"/>
      <c r="I59" s="189"/>
    </row>
    <row r="60" spans="1:9" x14ac:dyDescent="0.25">
      <c r="A60" s="189" t="s">
        <v>107</v>
      </c>
      <c r="B60" s="189"/>
      <c r="C60" s="189"/>
      <c r="D60" s="189"/>
      <c r="E60" s="189"/>
      <c r="F60" s="189"/>
      <c r="G60" s="189"/>
      <c r="H60" s="189"/>
      <c r="I60" s="189"/>
    </row>
    <row r="61" spans="1:9" ht="42" customHeight="1" x14ac:dyDescent="0.25"/>
  </sheetData>
  <dataConsolidate>
    <dataRefs count="4">
      <dataRef ref="B4" sheet="Баткенская область"/>
      <dataRef ref="B4" sheet="Джалал-Абадская область"/>
      <dataRef ref="L7" sheet="Иссык-Кульская область"/>
      <dataRef ref="A3" sheet="Проекты странового значения"/>
    </dataRefs>
  </dataConsolidate>
  <mergeCells count="43">
    <mergeCell ref="H1:I1"/>
    <mergeCell ref="E14:I14"/>
    <mergeCell ref="B6:D6"/>
    <mergeCell ref="B7:D7"/>
    <mergeCell ref="B8:D8"/>
    <mergeCell ref="E5:I5"/>
    <mergeCell ref="E4:I4"/>
    <mergeCell ref="B4:D4"/>
    <mergeCell ref="A3:I3"/>
    <mergeCell ref="E6:I6"/>
    <mergeCell ref="E7:I7"/>
    <mergeCell ref="B5:D5"/>
    <mergeCell ref="A59:I59"/>
    <mergeCell ref="E8:I8"/>
    <mergeCell ref="E9:I9"/>
    <mergeCell ref="E10:I10"/>
    <mergeCell ref="E11:I11"/>
    <mergeCell ref="E13:I13"/>
    <mergeCell ref="E12:I12"/>
    <mergeCell ref="B16:D16"/>
    <mergeCell ref="B9:D9"/>
    <mergeCell ref="B10:D10"/>
    <mergeCell ref="B11:D11"/>
    <mergeCell ref="B13:D13"/>
    <mergeCell ref="B15:D15"/>
    <mergeCell ref="B12:D12"/>
    <mergeCell ref="B14:D14"/>
    <mergeCell ref="A60:I60"/>
    <mergeCell ref="B17:D17"/>
    <mergeCell ref="E17:I17"/>
    <mergeCell ref="C57:D57"/>
    <mergeCell ref="E15:I15"/>
    <mergeCell ref="E16:I16"/>
    <mergeCell ref="A20:I20"/>
    <mergeCell ref="C18:C19"/>
    <mergeCell ref="B18:B19"/>
    <mergeCell ref="D18:D19"/>
    <mergeCell ref="E18:E19"/>
    <mergeCell ref="F18:F19"/>
    <mergeCell ref="G18:G19"/>
    <mergeCell ref="H18:H19"/>
    <mergeCell ref="I18:I19"/>
    <mergeCell ref="A18:A19"/>
  </mergeCells>
  <phoneticPr fontId="4" type="noConversion"/>
  <pageMargins left="0.70866141732283472" right="0.70866141732283472" top="0.74803149606299213" bottom="0.74803149606299213" header="0.31496062992125984" footer="0.31496062992125984"/>
  <pageSetup paperSize="9" orientation="landscape" r:id="rId1"/>
  <headerFooter>
    <oddFooter>&amp;C&amp;P</oddFooter>
  </headerFooter>
  <rowBreaks count="2" manualBreakCount="2">
    <brk id="29" max="16383" man="1"/>
    <brk id="36" max="16383" man="1"/>
  </rowBreak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5"/>
  <sheetViews>
    <sheetView view="pageBreakPreview" zoomScaleSheetLayoutView="100" zoomScalePageLayoutView="85" workbookViewId="0">
      <selection activeCell="B6" sqref="B6"/>
    </sheetView>
  </sheetViews>
  <sheetFormatPr defaultColWidth="11" defaultRowHeight="15.75" x14ac:dyDescent="0.25"/>
  <cols>
    <col min="1" max="1" width="54.375" style="2" customWidth="1"/>
    <col min="2" max="2" width="10" style="27" customWidth="1"/>
    <col min="3" max="3" width="8" style="27" customWidth="1"/>
    <col min="4" max="4" width="8.625" style="1" customWidth="1"/>
    <col min="5" max="5" width="7.125" style="1" customWidth="1"/>
    <col min="6" max="6" width="6.875" style="1" customWidth="1"/>
    <col min="7" max="7" width="7.5" style="1" customWidth="1"/>
    <col min="8" max="8" width="7.125" style="1" customWidth="1"/>
    <col min="9" max="9" width="8.625" style="1" customWidth="1"/>
    <col min="10" max="37" width="11" style="14"/>
    <col min="38" max="16384" width="11" style="1"/>
  </cols>
  <sheetData>
    <row r="1" spans="1:67" ht="33.75" customHeight="1" x14ac:dyDescent="0.25">
      <c r="A1" s="210" t="s">
        <v>96</v>
      </c>
      <c r="B1" s="195" t="s">
        <v>51</v>
      </c>
      <c r="C1" s="195" t="s">
        <v>141</v>
      </c>
      <c r="D1" s="196">
        <v>2018</v>
      </c>
      <c r="E1" s="196">
        <v>2019</v>
      </c>
      <c r="F1" s="196">
        <v>2020</v>
      </c>
      <c r="G1" s="196">
        <v>2021</v>
      </c>
      <c r="H1" s="196">
        <v>2022</v>
      </c>
      <c r="I1" s="196">
        <v>2023</v>
      </c>
    </row>
    <row r="2" spans="1:67" ht="51" customHeight="1" x14ac:dyDescent="0.25">
      <c r="A2" s="207"/>
      <c r="B2" s="195"/>
      <c r="C2" s="195"/>
      <c r="D2" s="196"/>
      <c r="E2" s="196"/>
      <c r="F2" s="196"/>
      <c r="G2" s="196"/>
      <c r="H2" s="196"/>
      <c r="I2" s="196"/>
    </row>
    <row r="3" spans="1:67" ht="22.5" customHeight="1" x14ac:dyDescent="0.25">
      <c r="A3" s="194" t="s">
        <v>85</v>
      </c>
      <c r="B3" s="194"/>
      <c r="C3" s="194"/>
      <c r="D3" s="194"/>
      <c r="E3" s="194"/>
      <c r="F3" s="194"/>
      <c r="G3" s="194"/>
      <c r="H3" s="194"/>
      <c r="I3" s="194"/>
    </row>
    <row r="4" spans="1:67" ht="25.5" customHeight="1" x14ac:dyDescent="0.25">
      <c r="A4" s="52" t="s">
        <v>36</v>
      </c>
      <c r="B4" s="173">
        <f>B5</f>
        <v>12.45</v>
      </c>
      <c r="C4" s="133"/>
      <c r="D4" s="133"/>
      <c r="E4" s="133"/>
      <c r="F4" s="133"/>
      <c r="G4" s="133"/>
      <c r="H4" s="133"/>
      <c r="I4" s="133"/>
    </row>
    <row r="5" spans="1:67" ht="31.5" x14ac:dyDescent="0.25">
      <c r="A5" s="36" t="s">
        <v>82</v>
      </c>
      <c r="B5" s="164">
        <v>12.45</v>
      </c>
      <c r="C5" s="28" t="s">
        <v>16</v>
      </c>
      <c r="D5" s="141"/>
      <c r="E5" s="141"/>
      <c r="F5" s="141"/>
      <c r="G5" s="4"/>
      <c r="H5" s="4"/>
      <c r="I5" s="4"/>
    </row>
    <row r="6" spans="1:67" x14ac:dyDescent="0.25">
      <c r="A6" s="152" t="s">
        <v>37</v>
      </c>
      <c r="B6" s="183">
        <f>B7+B8+B9+B10</f>
        <v>24.6</v>
      </c>
      <c r="C6" s="26"/>
      <c r="D6" s="4"/>
      <c r="E6" s="4"/>
      <c r="F6" s="4"/>
      <c r="G6" s="4"/>
      <c r="H6" s="4"/>
      <c r="I6" s="4"/>
    </row>
    <row r="7" spans="1:67" s="13" customFormat="1" ht="31.5" x14ac:dyDescent="0.25">
      <c r="A7" s="80" t="s">
        <v>203</v>
      </c>
      <c r="B7" s="171">
        <v>3.3</v>
      </c>
      <c r="C7" s="24" t="s">
        <v>17</v>
      </c>
      <c r="D7" s="48"/>
      <c r="E7" s="59"/>
      <c r="F7" s="59"/>
      <c r="G7" s="48"/>
      <c r="H7" s="48"/>
      <c r="I7" s="48"/>
      <c r="J7" s="78"/>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row>
    <row r="8" spans="1:67" s="13" customFormat="1" ht="31.5" x14ac:dyDescent="0.25">
      <c r="A8" s="75" t="s">
        <v>204</v>
      </c>
      <c r="B8" s="171">
        <v>0.1</v>
      </c>
      <c r="C8" s="24" t="s">
        <v>15</v>
      </c>
      <c r="D8" s="59"/>
      <c r="E8" s="59"/>
      <c r="F8" s="48"/>
      <c r="G8" s="54"/>
      <c r="H8" s="37"/>
      <c r="I8" s="37"/>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row>
    <row r="9" spans="1:67" ht="34.5" customHeight="1" x14ac:dyDescent="0.25">
      <c r="A9" s="35" t="s">
        <v>83</v>
      </c>
      <c r="B9" s="171">
        <v>10</v>
      </c>
      <c r="C9" s="24" t="s">
        <v>9</v>
      </c>
      <c r="D9" s="4"/>
      <c r="E9" s="18"/>
      <c r="F9" s="18"/>
      <c r="G9" s="18"/>
      <c r="H9" s="18"/>
      <c r="I9" s="4"/>
    </row>
    <row r="10" spans="1:67" s="42" customFormat="1" ht="43.5" customHeight="1" x14ac:dyDescent="0.25">
      <c r="A10" s="36" t="s">
        <v>90</v>
      </c>
      <c r="B10" s="164">
        <v>11.2</v>
      </c>
      <c r="C10" s="33" t="s">
        <v>7</v>
      </c>
      <c r="D10" s="48"/>
      <c r="E10" s="59"/>
      <c r="F10" s="59"/>
      <c r="G10" s="59"/>
      <c r="H10" s="59"/>
      <c r="I10" s="59"/>
    </row>
    <row r="11" spans="1:67" s="13" customFormat="1" ht="31.5" x14ac:dyDescent="0.25">
      <c r="A11" s="49" t="s">
        <v>148</v>
      </c>
      <c r="B11" s="178">
        <f>SUM(B12:B12)</f>
        <v>0.5</v>
      </c>
      <c r="C11" s="28"/>
      <c r="D11" s="48"/>
      <c r="E11" s="48"/>
      <c r="F11" s="48"/>
      <c r="G11" s="48"/>
      <c r="H11" s="48"/>
      <c r="I11" s="48"/>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row>
    <row r="12" spans="1:67" s="42" customFormat="1" ht="31.5" x14ac:dyDescent="0.25">
      <c r="A12" s="15" t="s">
        <v>149</v>
      </c>
      <c r="B12" s="171">
        <v>0.5</v>
      </c>
      <c r="C12" s="24">
        <v>2018</v>
      </c>
      <c r="D12" s="77"/>
      <c r="E12" s="48"/>
      <c r="F12" s="48"/>
      <c r="G12" s="48"/>
      <c r="H12" s="48"/>
      <c r="I12" s="48"/>
    </row>
    <row r="13" spans="1:67" ht="33" customHeight="1" x14ac:dyDescent="0.25">
      <c r="A13" s="41" t="s">
        <v>138</v>
      </c>
      <c r="B13" s="172">
        <f>B11+B6+B4</f>
        <v>37.549999999999997</v>
      </c>
      <c r="C13" s="192" t="s">
        <v>206</v>
      </c>
      <c r="D13" s="192"/>
      <c r="E13" s="10"/>
      <c r="F13" s="10"/>
      <c r="G13" s="10"/>
      <c r="H13" s="3"/>
      <c r="I13" s="3"/>
    </row>
    <row r="14" spans="1:67" x14ac:dyDescent="0.25">
      <c r="A14" s="46" t="s">
        <v>150</v>
      </c>
    </row>
    <row r="15" spans="1:67" ht="42" customHeight="1" x14ac:dyDescent="0.25"/>
  </sheetData>
  <mergeCells count="11">
    <mergeCell ref="C13:D13"/>
    <mergeCell ref="A1:A2"/>
    <mergeCell ref="B1:B2"/>
    <mergeCell ref="C1:C2"/>
    <mergeCell ref="D1:D2"/>
    <mergeCell ref="A3:I3"/>
    <mergeCell ref="E1:E2"/>
    <mergeCell ref="F1:F2"/>
    <mergeCell ref="G1:G2"/>
    <mergeCell ref="H1:H2"/>
    <mergeCell ref="I1:I2"/>
  </mergeCells>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view="pageBreakPreview" zoomScale="115" zoomScaleSheetLayoutView="115" zoomScalePageLayoutView="85" workbookViewId="0">
      <selection activeCell="A10" sqref="A10"/>
    </sheetView>
  </sheetViews>
  <sheetFormatPr defaultColWidth="11" defaultRowHeight="15.75" x14ac:dyDescent="0.25"/>
  <cols>
    <col min="1" max="1" width="54.375" style="2" customWidth="1"/>
    <col min="2" max="2" width="10" style="27" customWidth="1"/>
    <col min="3" max="3" width="8" style="27" customWidth="1"/>
    <col min="4" max="4" width="8.625" style="1" customWidth="1"/>
    <col min="5" max="5" width="7.125" style="1" customWidth="1"/>
    <col min="6" max="6" width="6.875" style="1" customWidth="1"/>
    <col min="7" max="7" width="7.5" style="1" customWidth="1"/>
    <col min="8" max="8" width="7.125" style="1" customWidth="1"/>
    <col min="9" max="9" width="8.625" style="1" customWidth="1"/>
    <col min="10" max="16384" width="11" style="1"/>
  </cols>
  <sheetData>
    <row r="1" spans="1:9" ht="33.75" customHeight="1" x14ac:dyDescent="0.25">
      <c r="A1" s="207"/>
      <c r="B1" s="195" t="s">
        <v>51</v>
      </c>
      <c r="C1" s="195" t="s">
        <v>141</v>
      </c>
      <c r="D1" s="196">
        <v>2018</v>
      </c>
      <c r="E1" s="196">
        <v>2019</v>
      </c>
      <c r="F1" s="196">
        <v>2020</v>
      </c>
      <c r="G1" s="196">
        <v>2021</v>
      </c>
      <c r="H1" s="196">
        <v>2022</v>
      </c>
      <c r="I1" s="196">
        <v>2023</v>
      </c>
    </row>
    <row r="2" spans="1:9" ht="51" customHeight="1" x14ac:dyDescent="0.25">
      <c r="A2" s="207"/>
      <c r="B2" s="195"/>
      <c r="C2" s="195"/>
      <c r="D2" s="196"/>
      <c r="E2" s="196"/>
      <c r="F2" s="196"/>
      <c r="G2" s="196"/>
      <c r="H2" s="196"/>
      <c r="I2" s="196"/>
    </row>
    <row r="3" spans="1:9" ht="42.75" customHeight="1" x14ac:dyDescent="0.25">
      <c r="A3" s="206" t="s">
        <v>55</v>
      </c>
      <c r="B3" s="206"/>
      <c r="C3" s="206"/>
      <c r="D3" s="206"/>
      <c r="E3" s="206"/>
      <c r="F3" s="206"/>
      <c r="G3" s="206"/>
      <c r="H3" s="206"/>
      <c r="I3" s="206"/>
    </row>
    <row r="4" spans="1:9" ht="20.25" x14ac:dyDescent="0.25">
      <c r="A4" s="52" t="s">
        <v>36</v>
      </c>
      <c r="B4" s="173">
        <f>B6</f>
        <v>25.08</v>
      </c>
      <c r="C4" s="133"/>
      <c r="D4" s="133"/>
      <c r="E4" s="133"/>
      <c r="F4" s="133"/>
      <c r="G4" s="133"/>
      <c r="H4" s="133"/>
      <c r="I4" s="133"/>
    </row>
    <row r="5" spans="1:9" ht="69" customHeight="1" x14ac:dyDescent="0.25">
      <c r="A5" s="20" t="s">
        <v>237</v>
      </c>
      <c r="B5" s="166">
        <v>72.2</v>
      </c>
      <c r="C5" s="30" t="s">
        <v>24</v>
      </c>
      <c r="D5" s="144"/>
      <c r="E5" s="144"/>
      <c r="F5" s="144"/>
      <c r="G5" s="144"/>
      <c r="H5" s="144"/>
      <c r="I5" s="144"/>
    </row>
    <row r="6" spans="1:9" ht="47.25" x14ac:dyDescent="0.25">
      <c r="A6" s="36" t="s">
        <v>108</v>
      </c>
      <c r="B6" s="164">
        <v>25.08</v>
      </c>
      <c r="C6" s="28" t="s">
        <v>6</v>
      </c>
      <c r="D6" s="141"/>
      <c r="E6" s="141"/>
      <c r="F6" s="141"/>
      <c r="G6" s="141"/>
      <c r="H6" s="4"/>
      <c r="I6" s="4"/>
    </row>
    <row r="7" spans="1:9" x14ac:dyDescent="0.25">
      <c r="A7" s="185" t="s">
        <v>2</v>
      </c>
      <c r="B7" s="174">
        <f>SUM(B8:B10)</f>
        <v>39</v>
      </c>
      <c r="C7" s="132"/>
      <c r="D7" s="3"/>
      <c r="E7" s="3"/>
      <c r="F7" s="3"/>
      <c r="G7" s="3"/>
      <c r="H7" s="3"/>
      <c r="I7" s="3"/>
    </row>
    <row r="8" spans="1:9" ht="31.5" x14ac:dyDescent="0.25">
      <c r="A8" s="20" t="s">
        <v>109</v>
      </c>
      <c r="B8" s="166">
        <v>8</v>
      </c>
      <c r="C8" s="23" t="s">
        <v>16</v>
      </c>
      <c r="D8" s="141"/>
      <c r="E8" s="141"/>
      <c r="F8" s="141"/>
      <c r="G8" s="3"/>
      <c r="H8" s="3"/>
      <c r="I8" s="3"/>
    </row>
    <row r="9" spans="1:9" ht="33.75" customHeight="1" x14ac:dyDescent="0.25">
      <c r="A9" s="20" t="s">
        <v>110</v>
      </c>
      <c r="B9" s="164">
        <v>7.4</v>
      </c>
      <c r="C9" s="23" t="s">
        <v>7</v>
      </c>
      <c r="D9" s="4"/>
      <c r="E9" s="141"/>
      <c r="F9" s="141"/>
      <c r="G9" s="141"/>
      <c r="H9" s="141"/>
      <c r="I9" s="141"/>
    </row>
    <row r="10" spans="1:9" s="93" customFormat="1" ht="47.25" x14ac:dyDescent="0.25">
      <c r="A10" s="55" t="s">
        <v>111</v>
      </c>
      <c r="B10" s="164">
        <v>23.6</v>
      </c>
      <c r="C10" s="33" t="s">
        <v>28</v>
      </c>
      <c r="D10" s="92"/>
      <c r="E10" s="92"/>
      <c r="F10" s="92"/>
      <c r="G10" s="92"/>
      <c r="H10" s="92"/>
      <c r="I10" s="145"/>
    </row>
    <row r="11" spans="1:9" ht="33" customHeight="1" x14ac:dyDescent="0.25">
      <c r="A11" s="34" t="s">
        <v>3</v>
      </c>
      <c r="B11" s="175">
        <f>B12</f>
        <v>16.25</v>
      </c>
      <c r="C11" s="30"/>
      <c r="D11" s="4"/>
      <c r="E11" s="4"/>
      <c r="F11" s="4"/>
      <c r="G11" s="4"/>
      <c r="H11" s="4"/>
      <c r="I11" s="4"/>
    </row>
    <row r="12" spans="1:9" ht="31.5" x14ac:dyDescent="0.25">
      <c r="A12" s="35" t="s">
        <v>112</v>
      </c>
      <c r="B12" s="165">
        <v>16.25</v>
      </c>
      <c r="C12" s="30" t="s">
        <v>23</v>
      </c>
      <c r="D12" s="11"/>
      <c r="E12" s="11"/>
      <c r="F12" s="4"/>
      <c r="G12" s="4"/>
      <c r="H12" s="4"/>
      <c r="I12" s="4"/>
    </row>
    <row r="13" spans="1:9" x14ac:dyDescent="0.25">
      <c r="A13" s="52" t="s">
        <v>38</v>
      </c>
      <c r="B13" s="174">
        <f>SUM(B14:B16)</f>
        <v>112.26</v>
      </c>
      <c r="C13" s="132"/>
      <c r="D13" s="3"/>
      <c r="E13" s="3"/>
      <c r="F13" s="3"/>
      <c r="G13" s="3"/>
      <c r="H13" s="3"/>
      <c r="I13" s="3"/>
    </row>
    <row r="14" spans="1:9" s="14" customFormat="1" ht="31.5" x14ac:dyDescent="0.25">
      <c r="A14" s="15" t="s">
        <v>54</v>
      </c>
      <c r="B14" s="171">
        <v>23.76</v>
      </c>
      <c r="C14" s="24" t="s">
        <v>6</v>
      </c>
      <c r="D14" s="8"/>
      <c r="E14" s="8"/>
      <c r="F14" s="8"/>
      <c r="G14" s="8"/>
      <c r="H14" s="4"/>
      <c r="I14" s="4"/>
    </row>
    <row r="15" spans="1:9" ht="47.25" x14ac:dyDescent="0.25">
      <c r="A15" s="15" t="s">
        <v>229</v>
      </c>
      <c r="B15" s="166">
        <v>54</v>
      </c>
      <c r="C15" s="23" t="s">
        <v>12</v>
      </c>
      <c r="D15" s="8"/>
      <c r="E15" s="3"/>
      <c r="F15" s="3"/>
      <c r="G15" s="3"/>
      <c r="H15" s="3"/>
      <c r="I15" s="3"/>
    </row>
    <row r="16" spans="1:9" s="42" customFormat="1" ht="85.5" customHeight="1" x14ac:dyDescent="0.25">
      <c r="A16" s="55" t="s">
        <v>211</v>
      </c>
      <c r="B16" s="164">
        <v>34.5</v>
      </c>
      <c r="C16" s="33" t="s">
        <v>11</v>
      </c>
      <c r="D16" s="95"/>
      <c r="E16" s="95"/>
      <c r="F16" s="95"/>
      <c r="G16" s="95"/>
      <c r="H16" s="95"/>
      <c r="I16" s="51"/>
    </row>
    <row r="17" spans="1:9" s="13" customFormat="1" x14ac:dyDescent="0.25">
      <c r="A17" s="50" t="s">
        <v>40</v>
      </c>
      <c r="B17" s="176">
        <v>0.67800000000000005</v>
      </c>
      <c r="C17" s="33"/>
      <c r="D17" s="51"/>
      <c r="E17" s="51"/>
      <c r="F17" s="51"/>
      <c r="G17" s="51"/>
      <c r="H17" s="51"/>
      <c r="I17" s="51"/>
    </row>
    <row r="18" spans="1:9" s="42" customFormat="1" ht="31.5" x14ac:dyDescent="0.25">
      <c r="A18" s="55" t="s">
        <v>212</v>
      </c>
      <c r="B18" s="164">
        <v>0.67800000000000005</v>
      </c>
      <c r="C18" s="33" t="s">
        <v>5</v>
      </c>
      <c r="D18" s="96"/>
      <c r="E18" s="96"/>
      <c r="F18" s="96"/>
      <c r="G18" s="96"/>
      <c r="H18" s="96"/>
      <c r="I18" s="96"/>
    </row>
    <row r="19" spans="1:9" ht="39.75" customHeight="1" x14ac:dyDescent="0.25">
      <c r="A19" s="41" t="s">
        <v>139</v>
      </c>
      <c r="B19" s="172">
        <f>B17+B13+B11+B7+B4</f>
        <v>193.26799999999997</v>
      </c>
      <c r="C19" s="192" t="s">
        <v>206</v>
      </c>
      <c r="D19" s="192"/>
      <c r="E19" s="10"/>
      <c r="F19" s="10"/>
      <c r="G19" s="10"/>
      <c r="H19" s="3"/>
      <c r="I19" s="3"/>
    </row>
    <row r="20" spans="1:9" ht="17.25" customHeight="1" x14ac:dyDescent="0.25">
      <c r="A20" s="117"/>
      <c r="B20" s="118"/>
      <c r="C20" s="119"/>
      <c r="D20" s="119"/>
      <c r="E20" s="120"/>
      <c r="F20" s="120"/>
      <c r="G20" s="120"/>
      <c r="H20" s="21"/>
      <c r="I20" s="21"/>
    </row>
    <row r="21" spans="1:9" x14ac:dyDescent="0.25">
      <c r="A21" s="46" t="s">
        <v>150</v>
      </c>
    </row>
  </sheetData>
  <mergeCells count="11">
    <mergeCell ref="A3:I3"/>
    <mergeCell ref="C19:D19"/>
    <mergeCell ref="E1:E2"/>
    <mergeCell ref="F1:F2"/>
    <mergeCell ref="G1:G2"/>
    <mergeCell ref="H1:H2"/>
    <mergeCell ref="I1:I2"/>
    <mergeCell ref="A1:A2"/>
    <mergeCell ref="B1:B2"/>
    <mergeCell ref="C1:C2"/>
    <mergeCell ref="D1:D2"/>
  </mergeCells>
  <pageMargins left="0.70866141732283472" right="0.70866141732283472" top="0.74803149606299213" bottom="0.74803149606299213" header="0.31496062992125984" footer="0.31496062992125984"/>
  <pageSetup paperSize="9" orientation="landscape" r:id="rId1"/>
  <headerFooter>
    <oddFooter>&amp;C&amp;P</oddFooter>
  </headerFooter>
  <rowBreaks count="1" manualBreakCount="1">
    <brk id="1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4"/>
  <sheetViews>
    <sheetView view="pageBreakPreview" topLeftCell="A22" zoomScaleSheetLayoutView="100" zoomScalePageLayoutView="85" workbookViewId="0">
      <selection activeCell="B25" sqref="B25"/>
    </sheetView>
  </sheetViews>
  <sheetFormatPr defaultColWidth="11" defaultRowHeight="15.75" x14ac:dyDescent="0.25"/>
  <cols>
    <col min="1" max="1" width="54.375" style="2" customWidth="1"/>
    <col min="2" max="2" width="10" style="27" customWidth="1"/>
    <col min="3" max="3" width="8.875" style="27" customWidth="1"/>
    <col min="4" max="4" width="8.625" style="1" customWidth="1"/>
    <col min="5" max="5" width="7.125" style="1" customWidth="1"/>
    <col min="6" max="6" width="6.875" style="1" customWidth="1"/>
    <col min="7" max="7" width="7.5" style="1" customWidth="1"/>
    <col min="8" max="8" width="7.125" style="1" customWidth="1"/>
    <col min="9" max="9" width="8.625" style="1" customWidth="1"/>
    <col min="10" max="34" width="11" style="14"/>
    <col min="35" max="16384" width="11" style="1"/>
  </cols>
  <sheetData>
    <row r="1" spans="1:34" ht="33.75" customHeight="1" x14ac:dyDescent="0.25">
      <c r="A1" s="207"/>
      <c r="B1" s="195" t="s">
        <v>51</v>
      </c>
      <c r="C1" s="195" t="s">
        <v>141</v>
      </c>
      <c r="D1" s="196">
        <v>2018</v>
      </c>
      <c r="E1" s="196">
        <v>2019</v>
      </c>
      <c r="F1" s="196">
        <v>2020</v>
      </c>
      <c r="G1" s="196">
        <v>2021</v>
      </c>
      <c r="H1" s="196">
        <v>2022</v>
      </c>
      <c r="I1" s="196">
        <v>2023</v>
      </c>
    </row>
    <row r="2" spans="1:34" ht="51" customHeight="1" x14ac:dyDescent="0.25">
      <c r="A2" s="207"/>
      <c r="B2" s="195"/>
      <c r="C2" s="195"/>
      <c r="D2" s="196"/>
      <c r="E2" s="196"/>
      <c r="F2" s="196"/>
      <c r="G2" s="196"/>
      <c r="H2" s="196"/>
      <c r="I2" s="196"/>
    </row>
    <row r="3" spans="1:34" ht="30.75" customHeight="1" x14ac:dyDescent="0.25">
      <c r="A3" s="194" t="s">
        <v>88</v>
      </c>
      <c r="B3" s="194"/>
      <c r="C3" s="194"/>
      <c r="D3" s="194"/>
      <c r="E3" s="194"/>
      <c r="F3" s="194"/>
      <c r="G3" s="194"/>
      <c r="H3" s="194"/>
      <c r="I3" s="194"/>
    </row>
    <row r="4" spans="1:34" ht="20.25" customHeight="1" x14ac:dyDescent="0.25">
      <c r="A4" s="52" t="s">
        <v>56</v>
      </c>
      <c r="B4" s="173">
        <f>B6</f>
        <v>48.28</v>
      </c>
      <c r="C4" s="133"/>
      <c r="D4" s="133"/>
      <c r="E4" s="133"/>
      <c r="F4" s="133"/>
      <c r="G4" s="133"/>
      <c r="H4" s="133"/>
      <c r="I4" s="133"/>
    </row>
    <row r="5" spans="1:34" ht="64.5" customHeight="1" x14ac:dyDescent="0.25">
      <c r="A5" s="35" t="s">
        <v>238</v>
      </c>
      <c r="B5" s="165">
        <v>90.45</v>
      </c>
      <c r="C5" s="30" t="s">
        <v>24</v>
      </c>
      <c r="D5" s="144"/>
      <c r="E5" s="144"/>
      <c r="F5" s="144"/>
      <c r="G5" s="144"/>
      <c r="H5" s="144"/>
      <c r="I5" s="144"/>
    </row>
    <row r="6" spans="1:34" ht="55.5" customHeight="1" x14ac:dyDescent="0.25">
      <c r="A6" s="36" t="s">
        <v>114</v>
      </c>
      <c r="B6" s="164">
        <v>48.28</v>
      </c>
      <c r="C6" s="30" t="s">
        <v>16</v>
      </c>
      <c r="D6" s="141"/>
      <c r="E6" s="141"/>
      <c r="F6" s="141"/>
      <c r="G6" s="4"/>
      <c r="H6" s="4"/>
      <c r="I6" s="4"/>
    </row>
    <row r="7" spans="1:34" ht="15" customHeight="1" x14ac:dyDescent="0.25">
      <c r="A7" s="185" t="s">
        <v>2</v>
      </c>
      <c r="B7" s="174">
        <f>SUM(B8:B11)</f>
        <v>51.2</v>
      </c>
      <c r="C7" s="132"/>
      <c r="D7" s="3"/>
      <c r="E7" s="3"/>
      <c r="F7" s="3"/>
      <c r="G7" s="3"/>
      <c r="H7" s="3"/>
      <c r="I7" s="3"/>
    </row>
    <row r="8" spans="1:34" ht="31.5" x14ac:dyDescent="0.25">
      <c r="A8" s="15" t="s">
        <v>115</v>
      </c>
      <c r="B8" s="166">
        <v>12</v>
      </c>
      <c r="C8" s="23" t="s">
        <v>11</v>
      </c>
      <c r="D8" s="141"/>
      <c r="E8" s="141"/>
      <c r="F8" s="141"/>
      <c r="G8" s="141"/>
      <c r="H8" s="141"/>
      <c r="I8" s="3"/>
    </row>
    <row r="9" spans="1:34" s="42" customFormat="1" ht="31.5" x14ac:dyDescent="0.25">
      <c r="A9" s="36" t="s">
        <v>155</v>
      </c>
      <c r="B9" s="171">
        <v>31</v>
      </c>
      <c r="C9" s="24" t="s">
        <v>13</v>
      </c>
      <c r="D9" s="48"/>
      <c r="E9" s="146"/>
      <c r="F9" s="146"/>
      <c r="G9" s="146"/>
      <c r="H9" s="146"/>
      <c r="I9" s="146"/>
    </row>
    <row r="10" spans="1:34" s="42" customFormat="1" ht="31.5" x14ac:dyDescent="0.25">
      <c r="A10" s="36" t="s">
        <v>156</v>
      </c>
      <c r="B10" s="171">
        <v>4.5</v>
      </c>
      <c r="C10" s="24" t="s">
        <v>7</v>
      </c>
      <c r="D10" s="48"/>
      <c r="E10" s="146"/>
      <c r="F10" s="146"/>
      <c r="G10" s="146"/>
      <c r="H10" s="146"/>
      <c r="I10" s="146"/>
    </row>
    <row r="11" spans="1:34" s="42" customFormat="1" ht="31.5" x14ac:dyDescent="0.25">
      <c r="A11" s="36" t="s">
        <v>157</v>
      </c>
      <c r="B11" s="171">
        <v>3.7</v>
      </c>
      <c r="C11" s="24" t="s">
        <v>17</v>
      </c>
      <c r="D11" s="48"/>
      <c r="E11" s="146"/>
      <c r="F11" s="146"/>
      <c r="G11" s="48"/>
      <c r="H11" s="48"/>
      <c r="I11" s="48"/>
    </row>
    <row r="12" spans="1:34" x14ac:dyDescent="0.25">
      <c r="A12" s="185" t="s">
        <v>3</v>
      </c>
      <c r="B12" s="174">
        <f>SUM(B13:B15)</f>
        <v>758.7</v>
      </c>
      <c r="C12" s="132"/>
      <c r="D12" s="3"/>
      <c r="E12" s="3"/>
      <c r="F12" s="3"/>
      <c r="G12" s="3"/>
      <c r="H12" s="3"/>
      <c r="I12" s="3"/>
    </row>
    <row r="13" spans="1:34" ht="34.5" customHeight="1" x14ac:dyDescent="0.25">
      <c r="A13" s="20" t="s">
        <v>57</v>
      </c>
      <c r="B13" s="166">
        <v>488.7</v>
      </c>
      <c r="C13" s="24" t="s">
        <v>24</v>
      </c>
      <c r="D13" s="17"/>
      <c r="E13" s="17"/>
      <c r="F13" s="17"/>
      <c r="G13" s="17"/>
      <c r="H13" s="17"/>
      <c r="I13" s="11"/>
    </row>
    <row r="14" spans="1:34" ht="35.25" customHeight="1" x14ac:dyDescent="0.25">
      <c r="A14" s="20" t="s">
        <v>116</v>
      </c>
      <c r="B14" s="166">
        <v>110</v>
      </c>
      <c r="C14" s="28" t="s">
        <v>10</v>
      </c>
      <c r="D14" s="4"/>
      <c r="E14" s="11"/>
      <c r="F14" s="11"/>
      <c r="G14" s="11"/>
      <c r="H14" s="4"/>
      <c r="I14" s="4"/>
    </row>
    <row r="15" spans="1:34" s="12" customFormat="1" ht="31.5" customHeight="1" x14ac:dyDescent="0.25">
      <c r="A15" s="44" t="s">
        <v>58</v>
      </c>
      <c r="B15" s="177">
        <v>160</v>
      </c>
      <c r="C15" s="30" t="s">
        <v>5</v>
      </c>
      <c r="D15" s="17"/>
      <c r="E15" s="17"/>
      <c r="F15" s="17"/>
      <c r="G15" s="17"/>
      <c r="H15" s="17"/>
      <c r="I15" s="11"/>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1:34" x14ac:dyDescent="0.25">
      <c r="A16" s="52" t="s">
        <v>37</v>
      </c>
      <c r="B16" s="174">
        <f>SUM(B17:B19)</f>
        <v>114.3</v>
      </c>
      <c r="C16" s="132"/>
      <c r="D16" s="3"/>
      <c r="E16" s="3"/>
      <c r="F16" s="3"/>
      <c r="G16" s="3"/>
      <c r="H16" s="3"/>
      <c r="I16" s="3"/>
    </row>
    <row r="17" spans="1:34" ht="31.5" x14ac:dyDescent="0.25">
      <c r="A17" s="20" t="s">
        <v>213</v>
      </c>
      <c r="B17" s="166">
        <v>110</v>
      </c>
      <c r="C17" s="23" t="s">
        <v>7</v>
      </c>
      <c r="D17" s="10"/>
      <c r="E17" s="18"/>
      <c r="F17" s="18"/>
      <c r="G17" s="18"/>
      <c r="H17" s="18"/>
      <c r="I17" s="18"/>
    </row>
    <row r="18" spans="1:34" s="42" customFormat="1" ht="31.5" x14ac:dyDescent="0.25">
      <c r="A18" s="15" t="s">
        <v>91</v>
      </c>
      <c r="B18" s="171">
        <v>1.8</v>
      </c>
      <c r="C18" s="24" t="s">
        <v>15</v>
      </c>
      <c r="D18" s="59"/>
      <c r="E18" s="59"/>
      <c r="F18" s="48"/>
      <c r="G18" s="48"/>
      <c r="H18" s="48"/>
      <c r="I18" s="48"/>
    </row>
    <row r="19" spans="1:34" s="42" customFormat="1" ht="31.5" x14ac:dyDescent="0.25">
      <c r="A19" s="15" t="s">
        <v>158</v>
      </c>
      <c r="B19" s="171">
        <v>2.5</v>
      </c>
      <c r="C19" s="24">
        <v>2020</v>
      </c>
      <c r="D19" s="48"/>
      <c r="E19" s="48"/>
      <c r="F19" s="59"/>
      <c r="G19" s="48"/>
      <c r="H19" s="48"/>
      <c r="I19" s="48"/>
    </row>
    <row r="20" spans="1:34" x14ac:dyDescent="0.25">
      <c r="A20" s="29" t="s">
        <v>230</v>
      </c>
      <c r="B20" s="174">
        <f>SUM(B21:B25)</f>
        <v>400.2</v>
      </c>
      <c r="C20" s="132"/>
      <c r="D20" s="3"/>
      <c r="E20" s="3"/>
      <c r="F20" s="3"/>
      <c r="G20" s="3"/>
      <c r="H20" s="3"/>
      <c r="I20" s="3"/>
    </row>
    <row r="21" spans="1:34" s="42" customFormat="1" ht="47.25" x14ac:dyDescent="0.25">
      <c r="A21" s="129" t="s">
        <v>159</v>
      </c>
      <c r="B21" s="171">
        <v>30</v>
      </c>
      <c r="C21" s="24" t="s">
        <v>9</v>
      </c>
      <c r="D21" s="48"/>
      <c r="E21" s="107"/>
      <c r="F21" s="107"/>
      <c r="G21" s="107"/>
      <c r="H21" s="107"/>
      <c r="I21" s="48"/>
    </row>
    <row r="22" spans="1:34" s="14" customFormat="1" ht="31.5" x14ac:dyDescent="0.25">
      <c r="A22" s="15" t="s">
        <v>60</v>
      </c>
      <c r="B22" s="167">
        <v>117</v>
      </c>
      <c r="C22" s="25">
        <v>2018</v>
      </c>
      <c r="D22" s="62"/>
      <c r="E22" s="4"/>
      <c r="F22" s="4"/>
      <c r="G22" s="4"/>
      <c r="H22" s="4"/>
      <c r="I22" s="4"/>
    </row>
    <row r="23" spans="1:34" s="14" customFormat="1" ht="32.25" customHeight="1" x14ac:dyDescent="0.25">
      <c r="A23" s="15" t="s">
        <v>59</v>
      </c>
      <c r="B23" s="167">
        <v>158</v>
      </c>
      <c r="C23" s="24" t="s">
        <v>6</v>
      </c>
      <c r="D23" s="62"/>
      <c r="E23" s="62"/>
      <c r="F23" s="62"/>
      <c r="G23" s="62"/>
      <c r="H23" s="4"/>
      <c r="I23" s="4"/>
    </row>
    <row r="24" spans="1:34" s="14" customFormat="1" ht="31.5" customHeight="1" x14ac:dyDescent="0.25">
      <c r="A24" s="15" t="s">
        <v>117</v>
      </c>
      <c r="B24" s="167">
        <v>65.2</v>
      </c>
      <c r="C24" s="24" t="s">
        <v>16</v>
      </c>
      <c r="D24" s="62"/>
      <c r="E24" s="62"/>
      <c r="F24" s="62"/>
      <c r="G24" s="4"/>
      <c r="H24" s="4"/>
      <c r="I24" s="4"/>
    </row>
    <row r="25" spans="1:34" s="42" customFormat="1" ht="31.5" x14ac:dyDescent="0.25">
      <c r="A25" s="15" t="s">
        <v>61</v>
      </c>
      <c r="B25" s="171">
        <v>30</v>
      </c>
      <c r="C25" s="24" t="s">
        <v>6</v>
      </c>
      <c r="D25" s="107"/>
      <c r="E25" s="107"/>
      <c r="F25" s="107"/>
      <c r="G25" s="107"/>
      <c r="H25" s="48"/>
      <c r="I25" s="48"/>
    </row>
    <row r="26" spans="1:34" x14ac:dyDescent="0.25">
      <c r="A26" s="49" t="s">
        <v>40</v>
      </c>
      <c r="B26" s="178">
        <f>B27</f>
        <v>2.59</v>
      </c>
      <c r="C26" s="28"/>
      <c r="D26" s="48"/>
      <c r="E26" s="48"/>
      <c r="F26" s="48"/>
      <c r="G26" s="48"/>
      <c r="H26" s="48"/>
      <c r="I26" s="48"/>
    </row>
    <row r="27" spans="1:34" s="42" customFormat="1" ht="33.75" customHeight="1" x14ac:dyDescent="0.25">
      <c r="A27" s="15" t="s">
        <v>142</v>
      </c>
      <c r="B27" s="171">
        <v>2.59</v>
      </c>
      <c r="C27" s="24" t="s">
        <v>15</v>
      </c>
      <c r="D27" s="77"/>
      <c r="E27" s="77"/>
      <c r="F27" s="48"/>
      <c r="G27" s="48"/>
      <c r="H27" s="48"/>
      <c r="I27" s="48"/>
    </row>
    <row r="28" spans="1:34" s="13" customFormat="1" x14ac:dyDescent="0.25">
      <c r="A28" s="49" t="s">
        <v>41</v>
      </c>
      <c r="B28" s="178">
        <f>B29+B30</f>
        <v>27.56</v>
      </c>
      <c r="C28" s="28"/>
      <c r="D28" s="48"/>
      <c r="E28" s="48"/>
      <c r="F28" s="48"/>
      <c r="G28" s="48"/>
      <c r="H28" s="48"/>
      <c r="I28" s="48"/>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row>
    <row r="29" spans="1:34" s="42" customFormat="1" ht="31.5" x14ac:dyDescent="0.25">
      <c r="A29" s="71" t="s">
        <v>160</v>
      </c>
      <c r="B29" s="179">
        <v>25</v>
      </c>
      <c r="C29" s="24" t="s">
        <v>10</v>
      </c>
      <c r="D29" s="48"/>
      <c r="E29" s="109"/>
      <c r="F29" s="109"/>
      <c r="G29" s="109"/>
      <c r="H29" s="48"/>
      <c r="I29" s="48"/>
    </row>
    <row r="30" spans="1:34" s="42" customFormat="1" ht="47.25" x14ac:dyDescent="0.25">
      <c r="A30" s="71" t="s">
        <v>161</v>
      </c>
      <c r="B30" s="171">
        <v>2.56</v>
      </c>
      <c r="C30" s="24" t="s">
        <v>16</v>
      </c>
      <c r="D30" s="109"/>
      <c r="E30" s="109"/>
      <c r="F30" s="109"/>
      <c r="G30" s="48"/>
      <c r="H30" s="48"/>
      <c r="I30" s="48"/>
    </row>
    <row r="31" spans="1:34" s="42" customFormat="1" x14ac:dyDescent="0.25">
      <c r="A31" s="72" t="s">
        <v>43</v>
      </c>
      <c r="B31" s="178">
        <f>B32</f>
        <v>1.5</v>
      </c>
      <c r="C31" s="24"/>
      <c r="D31" s="48"/>
      <c r="E31" s="48"/>
      <c r="F31" s="48"/>
      <c r="G31" s="48"/>
      <c r="H31" s="48"/>
      <c r="I31" s="48"/>
    </row>
    <row r="32" spans="1:34" s="42" customFormat="1" ht="78.75" x14ac:dyDescent="0.25">
      <c r="A32" s="55" t="s">
        <v>118</v>
      </c>
      <c r="B32" s="171">
        <v>1.5</v>
      </c>
      <c r="C32" s="24" t="s">
        <v>15</v>
      </c>
      <c r="D32" s="151"/>
      <c r="E32" s="151"/>
      <c r="F32" s="151"/>
      <c r="G32" s="151"/>
      <c r="H32" s="151"/>
      <c r="I32" s="151"/>
    </row>
    <row r="33" spans="1:9" ht="30.75" customHeight="1" x14ac:dyDescent="0.25">
      <c r="A33" s="41" t="s">
        <v>139</v>
      </c>
      <c r="B33" s="172">
        <f>B31+B28+B26+B20+B16+B12+B7+B4</f>
        <v>1404.33</v>
      </c>
      <c r="C33" s="192" t="s">
        <v>206</v>
      </c>
      <c r="D33" s="192"/>
      <c r="E33" s="10"/>
      <c r="F33" s="10"/>
      <c r="G33" s="10"/>
      <c r="H33" s="3"/>
      <c r="I33" s="3"/>
    </row>
    <row r="34" spans="1:9" x14ac:dyDescent="0.25">
      <c r="A34" s="46" t="s">
        <v>150</v>
      </c>
    </row>
  </sheetData>
  <mergeCells count="11">
    <mergeCell ref="C33:D33"/>
    <mergeCell ref="A1:A2"/>
    <mergeCell ref="B1:B2"/>
    <mergeCell ref="C1:C2"/>
    <mergeCell ref="D1:D2"/>
    <mergeCell ref="A3:I3"/>
    <mergeCell ref="E1:E2"/>
    <mergeCell ref="F1:F2"/>
    <mergeCell ref="G1:G2"/>
    <mergeCell ref="H1:H2"/>
    <mergeCell ref="I1:I2"/>
  </mergeCells>
  <pageMargins left="0.70866141732283472" right="0.70866141732283472" top="0.74803149606299213" bottom="0.74803149606299213" header="0.31496062992125984" footer="0.31496062992125984"/>
  <pageSetup paperSize="9" orientation="landscape" r:id="rId1"/>
  <headerFooter>
    <oddFooter>&amp;C&amp;P</oddFooter>
  </headerFooter>
  <rowBreaks count="1" manualBreakCount="1">
    <brk id="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view="pageBreakPreview" zoomScaleNormal="85" zoomScaleSheetLayoutView="100" zoomScalePageLayoutView="70" workbookViewId="0">
      <selection activeCell="A21" sqref="A21"/>
    </sheetView>
  </sheetViews>
  <sheetFormatPr defaultColWidth="11" defaultRowHeight="15.75" x14ac:dyDescent="0.25"/>
  <cols>
    <col min="1" max="1" width="54.375" style="2" customWidth="1"/>
    <col min="2" max="2" width="10" style="27" customWidth="1"/>
    <col min="3" max="3" width="8" style="27" customWidth="1"/>
    <col min="4" max="4" width="8.625" style="1" customWidth="1"/>
    <col min="5" max="5" width="7.125" style="1" customWidth="1"/>
    <col min="6" max="6" width="6.875" style="1" customWidth="1"/>
    <col min="7" max="7" width="7.5" style="1" customWidth="1"/>
    <col min="8" max="8" width="7.125" style="1" customWidth="1"/>
    <col min="9" max="9" width="8.625" style="1" customWidth="1"/>
    <col min="10" max="16384" width="11" style="1"/>
  </cols>
  <sheetData>
    <row r="1" spans="1:9" ht="33.75" customHeight="1" x14ac:dyDescent="0.25">
      <c r="A1" s="207"/>
      <c r="B1" s="195" t="s">
        <v>51</v>
      </c>
      <c r="C1" s="195" t="s">
        <v>141</v>
      </c>
      <c r="D1" s="196">
        <v>2018</v>
      </c>
      <c r="E1" s="196">
        <v>2019</v>
      </c>
      <c r="F1" s="196">
        <v>2020</v>
      </c>
      <c r="G1" s="196">
        <v>2021</v>
      </c>
      <c r="H1" s="196">
        <v>2022</v>
      </c>
      <c r="I1" s="196">
        <v>2023</v>
      </c>
    </row>
    <row r="2" spans="1:9" ht="51" customHeight="1" x14ac:dyDescent="0.25">
      <c r="A2" s="207"/>
      <c r="B2" s="195"/>
      <c r="C2" s="195"/>
      <c r="D2" s="196"/>
      <c r="E2" s="196"/>
      <c r="F2" s="196"/>
      <c r="G2" s="196"/>
      <c r="H2" s="196"/>
      <c r="I2" s="196"/>
    </row>
    <row r="3" spans="1:9" ht="39" customHeight="1" x14ac:dyDescent="0.25">
      <c r="A3" s="194" t="s">
        <v>119</v>
      </c>
      <c r="B3" s="194"/>
      <c r="C3" s="194"/>
      <c r="D3" s="194"/>
      <c r="E3" s="194"/>
      <c r="F3" s="194"/>
      <c r="G3" s="194"/>
      <c r="H3" s="194"/>
      <c r="I3" s="194"/>
    </row>
    <row r="4" spans="1:9" ht="31.5" customHeight="1" x14ac:dyDescent="0.25">
      <c r="A4" s="52" t="s">
        <v>36</v>
      </c>
      <c r="B4" s="173">
        <f>B6</f>
        <v>72.05</v>
      </c>
      <c r="C4" s="133"/>
      <c r="D4" s="133"/>
      <c r="E4" s="133"/>
      <c r="F4" s="133"/>
      <c r="G4" s="133"/>
      <c r="H4" s="133"/>
      <c r="I4" s="133"/>
    </row>
    <row r="5" spans="1:9" ht="63" x14ac:dyDescent="0.25">
      <c r="A5" s="35" t="s">
        <v>239</v>
      </c>
      <c r="B5" s="165">
        <v>27.7</v>
      </c>
      <c r="C5" s="30" t="s">
        <v>24</v>
      </c>
      <c r="D5" s="144"/>
      <c r="E5" s="144"/>
      <c r="F5" s="144"/>
      <c r="G5" s="144"/>
      <c r="H5" s="144"/>
      <c r="I5" s="144"/>
    </row>
    <row r="6" spans="1:9" ht="47.25" x14ac:dyDescent="0.25">
      <c r="A6" s="36" t="s">
        <v>120</v>
      </c>
      <c r="B6" s="164">
        <v>72.05</v>
      </c>
      <c r="C6" s="30" t="s">
        <v>5</v>
      </c>
      <c r="D6" s="141"/>
      <c r="E6" s="141"/>
      <c r="F6" s="141"/>
      <c r="G6" s="141"/>
      <c r="H6" s="141"/>
      <c r="I6" s="4"/>
    </row>
    <row r="7" spans="1:9" ht="29.25" customHeight="1" x14ac:dyDescent="0.25">
      <c r="A7" s="52" t="s">
        <v>2</v>
      </c>
      <c r="B7" s="180">
        <f>SUM(B8:B11)</f>
        <v>23.179999999999996</v>
      </c>
      <c r="C7" s="132"/>
      <c r="D7" s="3"/>
      <c r="E7" s="3"/>
      <c r="F7" s="3"/>
      <c r="G7" s="3"/>
      <c r="H7" s="3"/>
      <c r="I7" s="3"/>
    </row>
    <row r="8" spans="1:9" ht="36" customHeight="1" x14ac:dyDescent="0.25">
      <c r="A8" s="20" t="s">
        <v>162</v>
      </c>
      <c r="B8" s="166">
        <f>11+0.08</f>
        <v>11.08</v>
      </c>
      <c r="C8" s="23" t="s">
        <v>9</v>
      </c>
      <c r="D8" s="10"/>
      <c r="E8" s="141"/>
      <c r="F8" s="141"/>
      <c r="G8" s="141"/>
      <c r="H8" s="141"/>
      <c r="I8" s="3"/>
    </row>
    <row r="9" spans="1:9" ht="37.5" customHeight="1" x14ac:dyDescent="0.25">
      <c r="A9" s="20" t="s">
        <v>62</v>
      </c>
      <c r="B9" s="166">
        <v>8</v>
      </c>
      <c r="C9" s="23" t="s">
        <v>16</v>
      </c>
      <c r="D9" s="141"/>
      <c r="E9" s="141"/>
      <c r="F9" s="141"/>
      <c r="G9" s="3"/>
      <c r="H9" s="3"/>
      <c r="I9" s="3"/>
    </row>
    <row r="10" spans="1:9" s="42" customFormat="1" ht="31.5" x14ac:dyDescent="0.25">
      <c r="A10" s="137" t="s">
        <v>63</v>
      </c>
      <c r="B10" s="171">
        <v>1.2</v>
      </c>
      <c r="C10" s="24" t="s">
        <v>15</v>
      </c>
      <c r="D10" s="146"/>
      <c r="E10" s="146"/>
      <c r="F10" s="48"/>
      <c r="G10" s="48"/>
      <c r="H10" s="48"/>
      <c r="I10" s="48"/>
    </row>
    <row r="11" spans="1:9" s="42" customFormat="1" ht="31.5" x14ac:dyDescent="0.25">
      <c r="A11" s="137" t="s">
        <v>163</v>
      </c>
      <c r="B11" s="171">
        <v>2.9</v>
      </c>
      <c r="C11" s="24" t="s">
        <v>10</v>
      </c>
      <c r="D11" s="48"/>
      <c r="E11" s="146"/>
      <c r="F11" s="146"/>
      <c r="G11" s="146"/>
      <c r="H11" s="48"/>
      <c r="I11" s="48"/>
    </row>
    <row r="12" spans="1:9" s="42" customFormat="1" ht="31.5" customHeight="1" x14ac:dyDescent="0.25">
      <c r="A12" s="49" t="s">
        <v>37</v>
      </c>
      <c r="B12" s="178">
        <f>SUM(B13:B13)</f>
        <v>0.161</v>
      </c>
      <c r="C12" s="24"/>
      <c r="D12" s="48"/>
      <c r="E12" s="48"/>
      <c r="F12" s="48"/>
      <c r="G12" s="48"/>
      <c r="H12" s="48"/>
      <c r="I12" s="48"/>
    </row>
    <row r="13" spans="1:9" s="42" customFormat="1" ht="31.5" x14ac:dyDescent="0.25">
      <c r="A13" s="94" t="s">
        <v>164</v>
      </c>
      <c r="B13" s="171">
        <v>0.161</v>
      </c>
      <c r="C13" s="24" t="s">
        <v>16</v>
      </c>
      <c r="D13" s="59"/>
      <c r="E13" s="59"/>
      <c r="F13" s="59"/>
      <c r="G13" s="48"/>
      <c r="H13" s="48"/>
      <c r="I13" s="48"/>
    </row>
    <row r="14" spans="1:9" s="21" customFormat="1" ht="23.25" customHeight="1" x14ac:dyDescent="0.25">
      <c r="A14" s="52" t="s">
        <v>3</v>
      </c>
      <c r="B14" s="163">
        <f>SUM(B15:B15)</f>
        <v>7</v>
      </c>
      <c r="C14" s="22"/>
      <c r="D14" s="5"/>
      <c r="E14" s="5"/>
      <c r="F14" s="5"/>
      <c r="G14" s="5"/>
      <c r="H14" s="5"/>
      <c r="I14" s="5"/>
    </row>
    <row r="15" spans="1:9" s="12" customFormat="1" ht="49.5" customHeight="1" x14ac:dyDescent="0.25">
      <c r="A15" s="45" t="s">
        <v>121</v>
      </c>
      <c r="B15" s="165">
        <v>7</v>
      </c>
      <c r="C15" s="30" t="s">
        <v>21</v>
      </c>
      <c r="D15" s="138"/>
      <c r="E15" s="138"/>
      <c r="F15" s="138"/>
      <c r="G15" s="138"/>
      <c r="H15" s="139"/>
      <c r="I15" s="139"/>
    </row>
    <row r="16" spans="1:9" s="13" customFormat="1" ht="30.75" customHeight="1" x14ac:dyDescent="0.25">
      <c r="A16" s="29" t="s">
        <v>230</v>
      </c>
      <c r="B16" s="180">
        <f>B17</f>
        <v>100</v>
      </c>
      <c r="C16" s="131"/>
      <c r="D16" s="37"/>
      <c r="E16" s="37"/>
      <c r="F16" s="37"/>
      <c r="G16" s="37"/>
      <c r="H16" s="37"/>
      <c r="I16" s="37"/>
    </row>
    <row r="17" spans="1:9" s="60" customFormat="1" ht="47.25" x14ac:dyDescent="0.25">
      <c r="A17" s="36" t="s">
        <v>64</v>
      </c>
      <c r="B17" s="164">
        <v>100</v>
      </c>
      <c r="C17" s="33" t="s">
        <v>7</v>
      </c>
      <c r="D17" s="64"/>
      <c r="E17" s="65"/>
      <c r="F17" s="65"/>
      <c r="G17" s="65"/>
      <c r="H17" s="65"/>
      <c r="I17" s="65"/>
    </row>
    <row r="18" spans="1:9" ht="28.5" customHeight="1" x14ac:dyDescent="0.25">
      <c r="A18" s="52" t="s">
        <v>39</v>
      </c>
      <c r="B18" s="174">
        <f>B19</f>
        <v>30.3</v>
      </c>
      <c r="C18" s="132"/>
      <c r="D18" s="10"/>
      <c r="E18" s="10"/>
      <c r="F18" s="10"/>
      <c r="G18" s="10"/>
      <c r="H18" s="10"/>
      <c r="I18" s="10"/>
    </row>
    <row r="19" spans="1:9" s="14" customFormat="1" ht="47.25" x14ac:dyDescent="0.25">
      <c r="A19" s="15" t="s">
        <v>122</v>
      </c>
      <c r="B19" s="164">
        <v>30.3</v>
      </c>
      <c r="C19" s="25" t="s">
        <v>5</v>
      </c>
      <c r="D19" s="9"/>
      <c r="E19" s="9"/>
      <c r="F19" s="9"/>
      <c r="G19" s="9"/>
      <c r="H19" s="9"/>
      <c r="I19" s="9"/>
    </row>
    <row r="20" spans="1:9" s="42" customFormat="1" x14ac:dyDescent="0.25">
      <c r="A20" s="49" t="s">
        <v>140</v>
      </c>
      <c r="B20" s="178">
        <f>SUM(B21:B22)</f>
        <v>6.5</v>
      </c>
      <c r="C20" s="24"/>
      <c r="D20" s="48"/>
      <c r="E20" s="48"/>
      <c r="F20" s="48"/>
      <c r="G20" s="48"/>
      <c r="H20" s="48"/>
      <c r="I20" s="48"/>
    </row>
    <row r="21" spans="1:9" s="42" customFormat="1" ht="31.5" x14ac:dyDescent="0.25">
      <c r="A21" s="15" t="s">
        <v>215</v>
      </c>
      <c r="B21" s="171">
        <v>1.5</v>
      </c>
      <c r="C21" s="24" t="s">
        <v>11</v>
      </c>
      <c r="D21" s="108"/>
      <c r="E21" s="108"/>
      <c r="F21" s="108"/>
      <c r="G21" s="108"/>
      <c r="H21" s="108"/>
      <c r="I21" s="48"/>
    </row>
    <row r="22" spans="1:9" ht="31.5" x14ac:dyDescent="0.25">
      <c r="A22" s="20" t="s">
        <v>165</v>
      </c>
      <c r="B22" s="166">
        <v>5</v>
      </c>
      <c r="C22" s="28" t="s">
        <v>6</v>
      </c>
      <c r="D22" s="47"/>
      <c r="E22" s="47"/>
      <c r="F22" s="47"/>
      <c r="G22" s="47"/>
      <c r="H22" s="3"/>
      <c r="I22" s="3"/>
    </row>
    <row r="23" spans="1:9" s="13" customFormat="1" x14ac:dyDescent="0.25">
      <c r="A23" s="49" t="s">
        <v>40</v>
      </c>
      <c r="B23" s="178">
        <f>SUM(B24:B25)</f>
        <v>21.446999999999999</v>
      </c>
      <c r="C23" s="28"/>
      <c r="D23" s="48"/>
      <c r="E23" s="48"/>
      <c r="F23" s="48"/>
      <c r="G23" s="48"/>
      <c r="H23" s="48"/>
      <c r="I23" s="48"/>
    </row>
    <row r="24" spans="1:9" s="42" customFormat="1" ht="31.5" x14ac:dyDescent="0.25">
      <c r="A24" s="63" t="s">
        <v>216</v>
      </c>
      <c r="B24" s="171">
        <v>20</v>
      </c>
      <c r="C24" s="98" t="s">
        <v>15</v>
      </c>
      <c r="D24" s="77"/>
      <c r="E24" s="77"/>
      <c r="F24" s="48"/>
      <c r="G24" s="48"/>
      <c r="H24" s="48"/>
      <c r="I24" s="48"/>
    </row>
    <row r="25" spans="1:9" s="42" customFormat="1" ht="47.25" x14ac:dyDescent="0.25">
      <c r="A25" s="71" t="s">
        <v>144</v>
      </c>
      <c r="B25" s="171">
        <v>1.4470000000000001</v>
      </c>
      <c r="C25" s="24" t="s">
        <v>11</v>
      </c>
      <c r="D25" s="77"/>
      <c r="E25" s="77"/>
      <c r="F25" s="77"/>
      <c r="G25" s="77"/>
      <c r="H25" s="77"/>
      <c r="I25" s="48"/>
    </row>
    <row r="26" spans="1:9" x14ac:dyDescent="0.25">
      <c r="A26" s="29" t="s">
        <v>42</v>
      </c>
      <c r="B26" s="181">
        <f>B27</f>
        <v>0.93200000000000005</v>
      </c>
      <c r="C26" s="33"/>
      <c r="D26" s="40"/>
      <c r="E26" s="40"/>
      <c r="F26" s="40"/>
      <c r="G26" s="40"/>
      <c r="H26" s="40"/>
      <c r="I26" s="6"/>
    </row>
    <row r="27" spans="1:9" s="42" customFormat="1" ht="47.25" x14ac:dyDescent="0.25">
      <c r="A27" s="15" t="s">
        <v>123</v>
      </c>
      <c r="B27" s="171">
        <v>0.93200000000000005</v>
      </c>
      <c r="C27" s="24" t="s">
        <v>11</v>
      </c>
      <c r="D27" s="53"/>
      <c r="E27" s="53"/>
      <c r="F27" s="53"/>
      <c r="G27" s="53"/>
      <c r="H27" s="53"/>
      <c r="I27" s="48"/>
    </row>
    <row r="28" spans="1:9" ht="24.75" customHeight="1" x14ac:dyDescent="0.25">
      <c r="A28" s="41" t="s">
        <v>139</v>
      </c>
      <c r="B28" s="172">
        <f>B26+B23+B20+B18+B16+B14+B12+B7+B4</f>
        <v>261.57</v>
      </c>
      <c r="C28" s="192" t="s">
        <v>143</v>
      </c>
      <c r="D28" s="192"/>
      <c r="E28" s="10"/>
      <c r="F28" s="10"/>
      <c r="G28" s="10"/>
      <c r="H28" s="3"/>
      <c r="I28" s="3"/>
    </row>
    <row r="29" spans="1:9" x14ac:dyDescent="0.25">
      <c r="A29" s="46" t="s">
        <v>150</v>
      </c>
    </row>
  </sheetData>
  <mergeCells count="11">
    <mergeCell ref="C28:D28"/>
    <mergeCell ref="A1:A2"/>
    <mergeCell ref="B1:B2"/>
    <mergeCell ref="C1:C2"/>
    <mergeCell ref="D1:D2"/>
    <mergeCell ref="A3:I3"/>
    <mergeCell ref="E1:E2"/>
    <mergeCell ref="F1:F2"/>
    <mergeCell ref="G1:G2"/>
    <mergeCell ref="H1:H2"/>
    <mergeCell ref="I1:I2"/>
  </mergeCells>
  <pageMargins left="0.70866141732283472" right="0.70866141732283472" top="0.74803149606299213" bottom="0.74803149606299213" header="0.31496062992125984" footer="0.31496062992125984"/>
  <pageSetup paperSize="9" orientation="landscape" r:id="rId1"/>
  <headerFooter>
    <oddFooter>&amp;C&amp;P</oddFooter>
  </headerFooter>
  <rowBreaks count="2" manualBreakCount="2">
    <brk id="11" max="16383" man="1"/>
    <brk id="2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4"/>
  <sheetViews>
    <sheetView view="pageBreakPreview" topLeftCell="A13" zoomScale="115" zoomScaleNormal="115" zoomScaleSheetLayoutView="115" zoomScalePageLayoutView="85" workbookViewId="0">
      <selection activeCell="B6" sqref="B6"/>
    </sheetView>
  </sheetViews>
  <sheetFormatPr defaultColWidth="11" defaultRowHeight="15.75" x14ac:dyDescent="0.25"/>
  <cols>
    <col min="1" max="1" width="54.375" style="2" customWidth="1"/>
    <col min="2" max="2" width="10" style="27" customWidth="1"/>
    <col min="3" max="3" width="8" style="27" customWidth="1"/>
    <col min="4" max="4" width="8.625" style="1" customWidth="1"/>
    <col min="5" max="5" width="7.125" style="1" customWidth="1"/>
    <col min="6" max="6" width="6.875" style="1" customWidth="1"/>
    <col min="7" max="7" width="7.5" style="1" customWidth="1"/>
    <col min="8" max="8" width="7.125" style="1" customWidth="1"/>
    <col min="9" max="9" width="8.625" style="1" customWidth="1"/>
    <col min="10" max="43" width="11" style="14"/>
    <col min="44" max="16384" width="11" style="1"/>
  </cols>
  <sheetData>
    <row r="1" spans="1:43" ht="33.75" customHeight="1" x14ac:dyDescent="0.25">
      <c r="A1" s="207"/>
      <c r="B1" s="195" t="s">
        <v>51</v>
      </c>
      <c r="C1" s="195" t="s">
        <v>141</v>
      </c>
      <c r="D1" s="196">
        <v>2018</v>
      </c>
      <c r="E1" s="196">
        <v>2019</v>
      </c>
      <c r="F1" s="196">
        <v>2020</v>
      </c>
      <c r="G1" s="196">
        <v>2021</v>
      </c>
      <c r="H1" s="196">
        <v>2022</v>
      </c>
      <c r="I1" s="196">
        <v>2023</v>
      </c>
    </row>
    <row r="2" spans="1:43" ht="51" customHeight="1" x14ac:dyDescent="0.25">
      <c r="A2" s="207"/>
      <c r="B2" s="195"/>
      <c r="C2" s="195"/>
      <c r="D2" s="196"/>
      <c r="E2" s="196"/>
      <c r="F2" s="196"/>
      <c r="G2" s="196"/>
      <c r="H2" s="196"/>
      <c r="I2" s="196"/>
    </row>
    <row r="3" spans="1:43" ht="33" customHeight="1" x14ac:dyDescent="0.25">
      <c r="A3" s="194" t="s">
        <v>65</v>
      </c>
      <c r="B3" s="194"/>
      <c r="C3" s="194"/>
      <c r="D3" s="194"/>
      <c r="E3" s="194"/>
      <c r="F3" s="194"/>
      <c r="G3" s="194"/>
      <c r="H3" s="194"/>
      <c r="I3" s="194"/>
    </row>
    <row r="4" spans="1:43" ht="22.5" customHeight="1" x14ac:dyDescent="0.25">
      <c r="A4" s="52" t="s">
        <v>66</v>
      </c>
      <c r="B4" s="173">
        <f>B6</f>
        <v>13.69</v>
      </c>
      <c r="C4" s="133"/>
      <c r="D4" s="133"/>
      <c r="E4" s="133"/>
      <c r="F4" s="133"/>
      <c r="G4" s="133"/>
      <c r="H4" s="133"/>
      <c r="I4" s="133"/>
    </row>
    <row r="5" spans="1:43" ht="63" x14ac:dyDescent="0.25">
      <c r="A5" s="35" t="s">
        <v>240</v>
      </c>
      <c r="B5" s="165">
        <v>28.35</v>
      </c>
      <c r="C5" s="30" t="s">
        <v>24</v>
      </c>
      <c r="D5" s="144"/>
      <c r="E5" s="144"/>
      <c r="F5" s="144"/>
      <c r="G5" s="144"/>
      <c r="H5" s="144"/>
      <c r="I5" s="144"/>
    </row>
    <row r="6" spans="1:43" ht="47.25" x14ac:dyDescent="0.25">
      <c r="A6" s="36" t="s">
        <v>124</v>
      </c>
      <c r="B6" s="164">
        <v>13.69</v>
      </c>
      <c r="C6" s="30" t="s">
        <v>6</v>
      </c>
      <c r="D6" s="141"/>
      <c r="E6" s="141"/>
      <c r="F6" s="141"/>
      <c r="G6" s="141"/>
      <c r="H6" s="4"/>
      <c r="I6" s="4"/>
    </row>
    <row r="7" spans="1:43" ht="16.5" customHeight="1" x14ac:dyDescent="0.25">
      <c r="A7" s="185" t="s">
        <v>2</v>
      </c>
      <c r="B7" s="174">
        <f>SUM(B8:B13)</f>
        <v>37.5</v>
      </c>
      <c r="C7" s="132"/>
      <c r="D7" s="3"/>
      <c r="E7" s="10"/>
      <c r="F7" s="10"/>
      <c r="G7" s="10"/>
      <c r="H7" s="10"/>
      <c r="I7" s="3"/>
    </row>
    <row r="8" spans="1:43" s="14" customFormat="1" ht="38.25" customHeight="1" x14ac:dyDescent="0.25">
      <c r="A8" s="55" t="s">
        <v>166</v>
      </c>
      <c r="B8" s="171">
        <v>5.0999999999999996</v>
      </c>
      <c r="C8" s="24" t="s">
        <v>7</v>
      </c>
      <c r="D8" s="4"/>
      <c r="E8" s="141"/>
      <c r="F8" s="141"/>
      <c r="G8" s="141"/>
      <c r="H8" s="141"/>
      <c r="I8" s="141"/>
      <c r="L8" s="14">
        <f>B8:B13+'Ошская область'!B5:B13</f>
        <v>18</v>
      </c>
    </row>
    <row r="9" spans="1:43" s="14" customFormat="1" ht="48.75" customHeight="1" x14ac:dyDescent="0.25">
      <c r="A9" s="55" t="s">
        <v>125</v>
      </c>
      <c r="B9" s="164">
        <v>0.8</v>
      </c>
      <c r="C9" s="33">
        <v>2018</v>
      </c>
      <c r="D9" s="141"/>
      <c r="E9" s="10"/>
      <c r="F9" s="4"/>
      <c r="G9" s="4"/>
      <c r="H9" s="4"/>
      <c r="I9" s="4"/>
    </row>
    <row r="10" spans="1:43" s="42" customFormat="1" ht="31.5" x14ac:dyDescent="0.25">
      <c r="A10" s="71" t="s">
        <v>167</v>
      </c>
      <c r="B10" s="171">
        <v>5.0999999999999996</v>
      </c>
      <c r="C10" s="24" t="s">
        <v>33</v>
      </c>
      <c r="D10" s="48"/>
      <c r="E10" s="141"/>
      <c r="F10" s="141"/>
      <c r="G10" s="141"/>
      <c r="H10" s="141"/>
      <c r="I10" s="141"/>
    </row>
    <row r="11" spans="1:43" s="42" customFormat="1" ht="31.5" x14ac:dyDescent="0.25">
      <c r="A11" s="55" t="s">
        <v>126</v>
      </c>
      <c r="B11" s="164">
        <v>0.8</v>
      </c>
      <c r="C11" s="33" t="s">
        <v>15</v>
      </c>
      <c r="D11" s="141"/>
      <c r="E11" s="141"/>
      <c r="F11" s="133"/>
      <c r="G11" s="48"/>
      <c r="H11" s="48"/>
      <c r="I11" s="48"/>
    </row>
    <row r="12" spans="1:43" s="42" customFormat="1" ht="31.5" x14ac:dyDescent="0.25">
      <c r="A12" s="71" t="s">
        <v>168</v>
      </c>
      <c r="B12" s="171">
        <v>3.7</v>
      </c>
      <c r="C12" s="24" t="s">
        <v>22</v>
      </c>
      <c r="D12" s="48"/>
      <c r="E12" s="4"/>
      <c r="F12" s="141"/>
      <c r="G12" s="141"/>
      <c r="H12" s="141"/>
      <c r="I12" s="141"/>
    </row>
    <row r="13" spans="1:43" s="42" customFormat="1" ht="31.5" x14ac:dyDescent="0.25">
      <c r="A13" s="55" t="s">
        <v>169</v>
      </c>
      <c r="B13" s="164">
        <v>22</v>
      </c>
      <c r="C13" s="33" t="s">
        <v>34</v>
      </c>
      <c r="D13" s="48"/>
      <c r="E13" s="48"/>
      <c r="F13" s="141"/>
      <c r="G13" s="141"/>
      <c r="H13" s="141"/>
      <c r="I13" s="141"/>
    </row>
    <row r="14" spans="1:43" x14ac:dyDescent="0.25">
      <c r="A14" s="186" t="s">
        <v>3</v>
      </c>
      <c r="B14" s="174">
        <f>SUM(B15:B15)</f>
        <v>24.7</v>
      </c>
      <c r="C14" s="132"/>
      <c r="D14" s="4"/>
      <c r="E14" s="3"/>
      <c r="F14" s="3"/>
      <c r="G14" s="3"/>
      <c r="H14" s="3"/>
      <c r="I14" s="3"/>
    </row>
    <row r="15" spans="1:43" ht="31.5" x14ac:dyDescent="0.25">
      <c r="A15" s="20" t="s">
        <v>67</v>
      </c>
      <c r="B15" s="166">
        <v>24.7</v>
      </c>
      <c r="C15" s="23" t="s">
        <v>4</v>
      </c>
      <c r="D15" s="11"/>
      <c r="E15" s="11"/>
      <c r="F15" s="11"/>
      <c r="G15" s="11"/>
      <c r="H15" s="3"/>
      <c r="I15" s="3"/>
    </row>
    <row r="16" spans="1:43" s="13" customFormat="1" x14ac:dyDescent="0.25">
      <c r="A16" s="29" t="s">
        <v>230</v>
      </c>
      <c r="B16" s="180">
        <f>B17</f>
        <v>100</v>
      </c>
      <c r="C16" s="131"/>
      <c r="D16" s="37"/>
      <c r="E16" s="37"/>
      <c r="F16" s="37"/>
      <c r="G16" s="37"/>
      <c r="H16" s="37"/>
      <c r="I16" s="37"/>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row>
    <row r="17" spans="1:43" s="60" customFormat="1" ht="31.5" x14ac:dyDescent="0.25">
      <c r="A17" s="36" t="s">
        <v>68</v>
      </c>
      <c r="B17" s="164">
        <v>100</v>
      </c>
      <c r="C17" s="33" t="s">
        <v>11</v>
      </c>
      <c r="D17" s="66"/>
      <c r="E17" s="66"/>
      <c r="F17" s="66"/>
      <c r="G17" s="66"/>
      <c r="H17" s="66"/>
      <c r="I17" s="16"/>
    </row>
    <row r="18" spans="1:43" s="13" customFormat="1" ht="31.5" x14ac:dyDescent="0.25">
      <c r="A18" s="49" t="s">
        <v>223</v>
      </c>
      <c r="B18" s="178">
        <f>SUM(B19:B21)</f>
        <v>3.476</v>
      </c>
      <c r="C18" s="28"/>
      <c r="D18" s="48"/>
      <c r="E18" s="48"/>
      <c r="F18" s="48"/>
      <c r="G18" s="48"/>
      <c r="H18" s="48"/>
      <c r="I18" s="48"/>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row>
    <row r="19" spans="1:43" s="42" customFormat="1" ht="35.25" customHeight="1" x14ac:dyDescent="0.25">
      <c r="A19" s="71" t="s">
        <v>170</v>
      </c>
      <c r="B19" s="171">
        <f>1.2+0.15</f>
        <v>1.3499999999999999</v>
      </c>
      <c r="C19" s="24" t="s">
        <v>11</v>
      </c>
      <c r="D19" s="77"/>
      <c r="E19" s="77"/>
      <c r="F19" s="77"/>
      <c r="G19" s="77"/>
      <c r="H19" s="77"/>
      <c r="I19" s="48"/>
    </row>
    <row r="20" spans="1:43" s="42" customFormat="1" ht="33.75" customHeight="1" x14ac:dyDescent="0.25">
      <c r="A20" s="79" t="s">
        <v>217</v>
      </c>
      <c r="B20" s="171">
        <v>1.2</v>
      </c>
      <c r="C20" s="24" t="s">
        <v>17</v>
      </c>
      <c r="D20" s="48"/>
      <c r="E20" s="77"/>
      <c r="F20" s="77"/>
      <c r="G20" s="48"/>
      <c r="H20" s="48"/>
      <c r="I20" s="48"/>
    </row>
    <row r="21" spans="1:43" s="42" customFormat="1" ht="31.5" x14ac:dyDescent="0.25">
      <c r="A21" s="15" t="s">
        <v>145</v>
      </c>
      <c r="B21" s="171">
        <v>0.92600000000000005</v>
      </c>
      <c r="C21" s="24" t="s">
        <v>16</v>
      </c>
      <c r="D21" s="109"/>
      <c r="E21" s="109"/>
      <c r="F21" s="109"/>
      <c r="G21" s="48"/>
      <c r="H21" s="48"/>
      <c r="I21" s="48"/>
    </row>
    <row r="22" spans="1:43" s="14" customFormat="1" ht="31.5" customHeight="1" x14ac:dyDescent="0.25">
      <c r="A22" s="49" t="s">
        <v>139</v>
      </c>
      <c r="B22" s="178">
        <f>B18+B16+B14+B7+B4</f>
        <v>179.36599999999999</v>
      </c>
      <c r="C22" s="208" t="s">
        <v>50</v>
      </c>
      <c r="D22" s="208"/>
      <c r="E22" s="4"/>
      <c r="F22" s="4"/>
      <c r="G22" s="4"/>
      <c r="H22" s="4"/>
      <c r="I22" s="4"/>
    </row>
    <row r="23" spans="1:43" s="14" customFormat="1" ht="12" customHeight="1" x14ac:dyDescent="0.25">
      <c r="A23" s="122"/>
      <c r="B23" s="123"/>
      <c r="C23" s="124"/>
      <c r="D23" s="124"/>
      <c r="E23" s="125"/>
      <c r="F23" s="125"/>
      <c r="G23" s="125"/>
      <c r="H23" s="125"/>
      <c r="I23" s="125"/>
    </row>
    <row r="24" spans="1:43" x14ac:dyDescent="0.25">
      <c r="A24" s="46" t="s">
        <v>150</v>
      </c>
    </row>
  </sheetData>
  <mergeCells count="11">
    <mergeCell ref="C22:D22"/>
    <mergeCell ref="A1:A2"/>
    <mergeCell ref="B1:B2"/>
    <mergeCell ref="C1:C2"/>
    <mergeCell ref="D1:D2"/>
    <mergeCell ref="A3:I3"/>
    <mergeCell ref="E1:E2"/>
    <mergeCell ref="F1:F2"/>
    <mergeCell ref="G1:G2"/>
    <mergeCell ref="H1:H2"/>
    <mergeCell ref="I1:I2"/>
  </mergeCells>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0"/>
  <sheetViews>
    <sheetView view="pageBreakPreview" topLeftCell="A19" zoomScale="115" zoomScaleSheetLayoutView="115" zoomScalePageLayoutView="85" workbookViewId="0">
      <selection activeCell="A25" sqref="A25"/>
    </sheetView>
  </sheetViews>
  <sheetFormatPr defaultColWidth="11" defaultRowHeight="15.75" x14ac:dyDescent="0.25"/>
  <cols>
    <col min="1" max="1" width="54.375" style="2" customWidth="1"/>
    <col min="2" max="2" width="10" style="27" customWidth="1"/>
    <col min="3" max="3" width="8" style="27" customWidth="1"/>
    <col min="4" max="4" width="8.625" style="1" customWidth="1"/>
    <col min="5" max="5" width="7.125" style="1" customWidth="1"/>
    <col min="6" max="6" width="6.875" style="1" customWidth="1"/>
    <col min="7" max="7" width="7.5" style="1" customWidth="1"/>
    <col min="8" max="8" width="7.125" style="1" customWidth="1"/>
    <col min="9" max="9" width="8.625" style="1" customWidth="1"/>
    <col min="10" max="44" width="11" style="14"/>
    <col min="45" max="16384" width="11" style="1"/>
  </cols>
  <sheetData>
    <row r="1" spans="1:44" ht="33.75" customHeight="1" x14ac:dyDescent="0.25">
      <c r="A1" s="207"/>
      <c r="B1" s="195" t="s">
        <v>51</v>
      </c>
      <c r="C1" s="195" t="s">
        <v>141</v>
      </c>
      <c r="D1" s="196">
        <v>2018</v>
      </c>
      <c r="E1" s="196">
        <v>2019</v>
      </c>
      <c r="F1" s="196">
        <v>2020</v>
      </c>
      <c r="G1" s="196">
        <v>2021</v>
      </c>
      <c r="H1" s="196">
        <v>2022</v>
      </c>
      <c r="I1" s="196">
        <v>2023</v>
      </c>
    </row>
    <row r="2" spans="1:44" ht="51" customHeight="1" x14ac:dyDescent="0.25">
      <c r="A2" s="207"/>
      <c r="B2" s="195"/>
      <c r="C2" s="195"/>
      <c r="D2" s="196"/>
      <c r="E2" s="196"/>
      <c r="F2" s="196"/>
      <c r="G2" s="196"/>
      <c r="H2" s="196"/>
      <c r="I2" s="196"/>
    </row>
    <row r="3" spans="1:44" ht="43.5" customHeight="1" x14ac:dyDescent="0.25">
      <c r="A3" s="194" t="s">
        <v>69</v>
      </c>
      <c r="B3" s="194"/>
      <c r="C3" s="194"/>
      <c r="D3" s="194"/>
      <c r="E3" s="194"/>
      <c r="F3" s="194"/>
      <c r="G3" s="194"/>
      <c r="H3" s="194"/>
      <c r="I3" s="194"/>
    </row>
    <row r="4" spans="1:44" ht="23.25" customHeight="1" x14ac:dyDescent="0.25">
      <c r="A4" s="52" t="s">
        <v>36</v>
      </c>
      <c r="B4" s="173">
        <f>B6</f>
        <v>27.28</v>
      </c>
      <c r="C4" s="133"/>
      <c r="D4" s="133"/>
      <c r="E4" s="133"/>
      <c r="F4" s="133"/>
      <c r="G4" s="133"/>
      <c r="H4" s="133"/>
      <c r="I4" s="133"/>
    </row>
    <row r="5" spans="1:44" ht="63" x14ac:dyDescent="0.25">
      <c r="A5" s="20" t="s">
        <v>241</v>
      </c>
      <c r="B5" s="165">
        <v>81.7</v>
      </c>
      <c r="C5" s="30" t="s">
        <v>24</v>
      </c>
      <c r="D5" s="144"/>
      <c r="E5" s="144"/>
      <c r="F5" s="144"/>
      <c r="G5" s="144"/>
      <c r="H5" s="144"/>
      <c r="I5" s="144"/>
    </row>
    <row r="6" spans="1:44" ht="47.25" x14ac:dyDescent="0.25">
      <c r="A6" s="36" t="s">
        <v>92</v>
      </c>
      <c r="B6" s="164">
        <v>27.28</v>
      </c>
      <c r="C6" s="30" t="s">
        <v>6</v>
      </c>
      <c r="D6" s="144"/>
      <c r="E6" s="144"/>
      <c r="F6" s="144"/>
      <c r="G6" s="144"/>
      <c r="H6" s="4"/>
      <c r="I6" s="4"/>
    </row>
    <row r="7" spans="1:44" ht="18.75" customHeight="1" x14ac:dyDescent="0.25">
      <c r="A7" s="185" t="s">
        <v>2</v>
      </c>
      <c r="B7" s="175">
        <f>SUM(B8:B13)</f>
        <v>37</v>
      </c>
      <c r="C7" s="43"/>
      <c r="D7" s="3"/>
      <c r="E7" s="3"/>
      <c r="F7" s="3"/>
      <c r="G7" s="3"/>
      <c r="H7" s="3"/>
      <c r="I7" s="3"/>
    </row>
    <row r="8" spans="1:44" s="13" customFormat="1" ht="42.75" customHeight="1" x14ac:dyDescent="0.25">
      <c r="A8" s="15" t="s">
        <v>171</v>
      </c>
      <c r="B8" s="164">
        <v>12.9</v>
      </c>
      <c r="C8" s="30" t="s">
        <v>1</v>
      </c>
      <c r="D8" s="48"/>
      <c r="E8" s="48"/>
      <c r="F8" s="144"/>
      <c r="G8" s="144"/>
      <c r="H8" s="144"/>
      <c r="I8" s="144"/>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row>
    <row r="9" spans="1:44" s="13" customFormat="1" ht="31.5" x14ac:dyDescent="0.25">
      <c r="A9" s="15" t="s">
        <v>127</v>
      </c>
      <c r="B9" s="164">
        <v>8</v>
      </c>
      <c r="C9" s="30" t="s">
        <v>9</v>
      </c>
      <c r="D9" s="54"/>
      <c r="E9" s="144"/>
      <c r="F9" s="144"/>
      <c r="G9" s="144"/>
      <c r="H9" s="144"/>
      <c r="I9" s="150"/>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row>
    <row r="10" spans="1:44" s="13" customFormat="1" ht="31.5" x14ac:dyDescent="0.25">
      <c r="A10" s="15" t="s">
        <v>172</v>
      </c>
      <c r="B10" s="164">
        <v>4.0999999999999996</v>
      </c>
      <c r="C10" s="33" t="s">
        <v>7</v>
      </c>
      <c r="D10" s="48"/>
      <c r="E10" s="144"/>
      <c r="F10" s="144"/>
      <c r="G10" s="144"/>
      <c r="H10" s="144"/>
      <c r="I10" s="144"/>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row>
    <row r="11" spans="1:44" s="13" customFormat="1" ht="47.25" x14ac:dyDescent="0.25">
      <c r="A11" s="15" t="s">
        <v>128</v>
      </c>
      <c r="B11" s="164">
        <v>4</v>
      </c>
      <c r="C11" s="33" t="s">
        <v>16</v>
      </c>
      <c r="D11" s="144"/>
      <c r="E11" s="144"/>
      <c r="F11" s="144"/>
      <c r="G11" s="54"/>
      <c r="H11" s="48"/>
      <c r="I11" s="48"/>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row>
    <row r="12" spans="1:44" s="13" customFormat="1" ht="47.25" x14ac:dyDescent="0.25">
      <c r="A12" s="15" t="s">
        <v>129</v>
      </c>
      <c r="B12" s="164">
        <v>1</v>
      </c>
      <c r="C12" s="33" t="s">
        <v>15</v>
      </c>
      <c r="D12" s="144"/>
      <c r="E12" s="144"/>
      <c r="F12" s="54"/>
      <c r="G12" s="54"/>
      <c r="H12" s="54"/>
      <c r="I12" s="48"/>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row>
    <row r="13" spans="1:44" s="42" customFormat="1" ht="32.25" x14ac:dyDescent="0.25">
      <c r="A13" s="15" t="s">
        <v>236</v>
      </c>
      <c r="B13" s="164">
        <v>7</v>
      </c>
      <c r="C13" s="33" t="s">
        <v>25</v>
      </c>
      <c r="D13" s="144"/>
      <c r="E13" s="144"/>
      <c r="F13" s="144"/>
      <c r="G13" s="144"/>
      <c r="H13" s="144"/>
      <c r="I13" s="144"/>
    </row>
    <row r="14" spans="1:44" x14ac:dyDescent="0.25">
      <c r="A14" s="29" t="s">
        <v>3</v>
      </c>
      <c r="B14" s="175">
        <f>B15</f>
        <v>5.9</v>
      </c>
      <c r="C14" s="43"/>
      <c r="D14" s="4"/>
      <c r="E14" s="4"/>
      <c r="F14" s="4"/>
      <c r="G14" s="4"/>
      <c r="H14" s="4"/>
      <c r="I14" s="4"/>
    </row>
    <row r="15" spans="1:44" ht="47.25" x14ac:dyDescent="0.25">
      <c r="A15" s="45" t="s">
        <v>130</v>
      </c>
      <c r="B15" s="165">
        <v>5.9</v>
      </c>
      <c r="C15" s="30" t="s">
        <v>10</v>
      </c>
      <c r="D15" s="4"/>
      <c r="E15" s="11"/>
      <c r="F15" s="11"/>
      <c r="G15" s="11"/>
      <c r="H15" s="4"/>
      <c r="I15" s="4"/>
    </row>
    <row r="16" spans="1:44" ht="17.25" customHeight="1" x14ac:dyDescent="0.25">
      <c r="A16" s="52" t="s">
        <v>37</v>
      </c>
      <c r="B16" s="175">
        <f>SUM(B17:B19)</f>
        <v>1488</v>
      </c>
      <c r="C16" s="43"/>
      <c r="D16" s="3"/>
      <c r="E16" s="3"/>
      <c r="F16" s="3"/>
      <c r="G16" s="3"/>
      <c r="H16" s="3"/>
      <c r="I16" s="3"/>
    </row>
    <row r="17" spans="1:44" ht="36" customHeight="1" x14ac:dyDescent="0.25">
      <c r="A17" s="36" t="s">
        <v>131</v>
      </c>
      <c r="B17" s="164">
        <v>1200</v>
      </c>
      <c r="C17" s="30" t="s">
        <v>7</v>
      </c>
      <c r="D17" s="4"/>
      <c r="E17" s="18"/>
      <c r="F17" s="18"/>
      <c r="G17" s="18"/>
      <c r="H17" s="18"/>
      <c r="I17" s="18"/>
    </row>
    <row r="18" spans="1:44" s="42" customFormat="1" ht="47.25" x14ac:dyDescent="0.25">
      <c r="A18" s="15" t="s">
        <v>174</v>
      </c>
      <c r="B18" s="171">
        <v>88</v>
      </c>
      <c r="C18" s="24">
        <v>2018</v>
      </c>
      <c r="D18" s="59"/>
      <c r="E18" s="48"/>
      <c r="F18" s="48"/>
      <c r="G18" s="48"/>
      <c r="H18" s="48"/>
      <c r="I18" s="48"/>
    </row>
    <row r="19" spans="1:44" s="42" customFormat="1" ht="31.5" x14ac:dyDescent="0.25">
      <c r="A19" s="15" t="s">
        <v>173</v>
      </c>
      <c r="B19" s="171">
        <v>200</v>
      </c>
      <c r="C19" s="24" t="s">
        <v>10</v>
      </c>
      <c r="D19" s="48"/>
      <c r="E19" s="59"/>
      <c r="F19" s="59"/>
      <c r="G19" s="59"/>
      <c r="H19" s="48"/>
      <c r="I19" s="48"/>
    </row>
    <row r="20" spans="1:44" s="13" customFormat="1" x14ac:dyDescent="0.25">
      <c r="A20" s="29" t="s">
        <v>230</v>
      </c>
      <c r="B20" s="178">
        <f>B21</f>
        <v>2</v>
      </c>
      <c r="C20" s="134"/>
      <c r="D20" s="48"/>
      <c r="E20" s="48"/>
      <c r="F20" s="48"/>
      <c r="G20" s="48"/>
      <c r="H20" s="48"/>
      <c r="I20" s="48"/>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row>
    <row r="21" spans="1:44" s="60" customFormat="1" ht="31.5" x14ac:dyDescent="0.25">
      <c r="A21" s="36" t="s">
        <v>70</v>
      </c>
      <c r="B21" s="164">
        <v>2</v>
      </c>
      <c r="C21" s="33" t="s">
        <v>17</v>
      </c>
      <c r="D21" s="16"/>
      <c r="E21" s="65"/>
      <c r="F21" s="65"/>
      <c r="G21" s="16"/>
      <c r="H21" s="16"/>
      <c r="I21" s="16"/>
    </row>
    <row r="22" spans="1:44" x14ac:dyDescent="0.25">
      <c r="A22" s="52" t="s">
        <v>38</v>
      </c>
      <c r="B22" s="174">
        <f>SUM(B23:B23)</f>
        <v>130.80000000000001</v>
      </c>
      <c r="C22" s="132"/>
      <c r="D22" s="3"/>
      <c r="E22" s="3"/>
      <c r="F22" s="3"/>
      <c r="G22" s="3"/>
      <c r="H22" s="3"/>
      <c r="I22" s="3"/>
    </row>
    <row r="23" spans="1:44" ht="63" x14ac:dyDescent="0.25">
      <c r="A23" s="15" t="s">
        <v>231</v>
      </c>
      <c r="B23" s="171">
        <v>130.80000000000001</v>
      </c>
      <c r="C23" s="23" t="s">
        <v>14</v>
      </c>
      <c r="D23" s="8"/>
      <c r="E23" s="8"/>
      <c r="F23" s="8"/>
      <c r="G23" s="8"/>
      <c r="H23" s="8"/>
      <c r="I23" s="8"/>
    </row>
    <row r="24" spans="1:44" s="13" customFormat="1" x14ac:dyDescent="0.25">
      <c r="A24" s="49" t="s">
        <v>40</v>
      </c>
      <c r="B24" s="178">
        <f>SUM(B25:B27)</f>
        <v>6.0600000000000005</v>
      </c>
      <c r="C24" s="28"/>
      <c r="D24" s="48"/>
      <c r="E24" s="48"/>
      <c r="F24" s="48"/>
      <c r="G24" s="48"/>
      <c r="H24" s="48"/>
      <c r="I24" s="48"/>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row>
    <row r="25" spans="1:44" s="42" customFormat="1" ht="47.25" x14ac:dyDescent="0.25">
      <c r="A25" s="130" t="s">
        <v>175</v>
      </c>
      <c r="B25" s="171">
        <v>2.2000000000000002</v>
      </c>
      <c r="C25" s="24" t="s">
        <v>17</v>
      </c>
      <c r="D25" s="48"/>
      <c r="E25" s="97"/>
      <c r="F25" s="97"/>
      <c r="G25" s="16"/>
      <c r="H25" s="16"/>
      <c r="I25" s="16"/>
    </row>
    <row r="26" spans="1:44" s="42" customFormat="1" ht="31.5" x14ac:dyDescent="0.25">
      <c r="A26" s="71" t="s">
        <v>220</v>
      </c>
      <c r="B26" s="164">
        <v>1.5</v>
      </c>
      <c r="C26" s="33" t="s">
        <v>7</v>
      </c>
      <c r="D26" s="48"/>
      <c r="E26" s="97"/>
      <c r="F26" s="97"/>
      <c r="G26" s="97"/>
      <c r="H26" s="97"/>
      <c r="I26" s="97"/>
    </row>
    <row r="27" spans="1:44" s="42" customFormat="1" ht="47.25" x14ac:dyDescent="0.25">
      <c r="A27" s="36" t="s">
        <v>176</v>
      </c>
      <c r="B27" s="171">
        <v>2.36</v>
      </c>
      <c r="C27" s="24" t="s">
        <v>30</v>
      </c>
      <c r="D27" s="77"/>
      <c r="E27" s="77"/>
      <c r="F27" s="48"/>
      <c r="G27" s="48"/>
      <c r="H27" s="48"/>
      <c r="I27" s="48"/>
    </row>
    <row r="28" spans="1:44" ht="48" customHeight="1" x14ac:dyDescent="0.25">
      <c r="A28" s="41" t="s">
        <v>139</v>
      </c>
      <c r="B28" s="172">
        <f>B24+B22+B20+B16+B14+B7+B4</f>
        <v>1697.0400000000002</v>
      </c>
      <c r="C28" s="192" t="s">
        <v>50</v>
      </c>
      <c r="D28" s="192"/>
      <c r="E28" s="10"/>
      <c r="F28" s="10"/>
      <c r="G28" s="10"/>
      <c r="H28" s="3"/>
      <c r="I28" s="3"/>
    </row>
    <row r="29" spans="1:44" ht="17.25" customHeight="1" x14ac:dyDescent="0.25">
      <c r="A29" s="117"/>
      <c r="B29" s="118"/>
      <c r="C29" s="119"/>
      <c r="D29" s="119"/>
      <c r="E29" s="120"/>
      <c r="F29" s="120"/>
      <c r="G29" s="120"/>
      <c r="H29" s="21"/>
      <c r="I29" s="21"/>
    </row>
    <row r="30" spans="1:44" x14ac:dyDescent="0.25">
      <c r="A30" s="46" t="s">
        <v>150</v>
      </c>
    </row>
  </sheetData>
  <mergeCells count="11">
    <mergeCell ref="C28:D28"/>
    <mergeCell ref="A1:A2"/>
    <mergeCell ref="B1:B2"/>
    <mergeCell ref="C1:C2"/>
    <mergeCell ref="D1:D2"/>
    <mergeCell ref="A3:I3"/>
    <mergeCell ref="E1:E2"/>
    <mergeCell ref="F1:F2"/>
    <mergeCell ref="G1:G2"/>
    <mergeCell ref="H1:H2"/>
    <mergeCell ref="I1:I2"/>
  </mergeCells>
  <pageMargins left="0.70866141732283472" right="0.70866141732283472" top="0.74803149606299213" bottom="0.74803149606299213" header="0.31496062992125984" footer="0.31496062992125984"/>
  <pageSetup paperSize="9" orientation="landscape" r:id="rId1"/>
  <headerFooter>
    <oddFooter>&amp;C&amp;P</oddFooter>
  </headerFooter>
  <rowBreaks count="1" manualBreakCount="1">
    <brk id="2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5"/>
  <sheetViews>
    <sheetView view="pageBreakPreview" topLeftCell="A4" zoomScaleSheetLayoutView="100" zoomScalePageLayoutView="85" workbookViewId="0">
      <selection activeCell="B6" sqref="B6"/>
    </sheetView>
  </sheetViews>
  <sheetFormatPr defaultColWidth="11" defaultRowHeight="15.75" x14ac:dyDescent="0.25"/>
  <cols>
    <col min="1" max="1" width="54.375" style="2" customWidth="1"/>
    <col min="2" max="2" width="10" style="27" customWidth="1"/>
    <col min="3" max="3" width="8" style="27" customWidth="1"/>
    <col min="4" max="4" width="8.625" style="1" customWidth="1"/>
    <col min="5" max="5" width="7.125" style="1" customWidth="1"/>
    <col min="6" max="6" width="6.875" style="1" customWidth="1"/>
    <col min="7" max="7" width="7.5" style="1" customWidth="1"/>
    <col min="8" max="8" width="7.125" style="1" customWidth="1"/>
    <col min="9" max="9" width="8.625" style="1" customWidth="1"/>
    <col min="10" max="42" width="11" style="14"/>
    <col min="43" max="16384" width="11" style="1"/>
  </cols>
  <sheetData>
    <row r="1" spans="1:42" ht="33.75" customHeight="1" x14ac:dyDescent="0.25">
      <c r="A1" s="207"/>
      <c r="B1" s="195" t="s">
        <v>51</v>
      </c>
      <c r="C1" s="195" t="s">
        <v>141</v>
      </c>
      <c r="D1" s="196">
        <v>2018</v>
      </c>
      <c r="E1" s="196">
        <v>2019</v>
      </c>
      <c r="F1" s="196">
        <v>2020</v>
      </c>
      <c r="G1" s="196">
        <v>2021</v>
      </c>
      <c r="H1" s="196">
        <v>2022</v>
      </c>
      <c r="I1" s="196">
        <v>2023</v>
      </c>
    </row>
    <row r="2" spans="1:42" ht="51" customHeight="1" x14ac:dyDescent="0.25">
      <c r="A2" s="207"/>
      <c r="B2" s="195"/>
      <c r="C2" s="195"/>
      <c r="D2" s="196"/>
      <c r="E2" s="196"/>
      <c r="F2" s="196"/>
      <c r="G2" s="196"/>
      <c r="H2" s="196"/>
      <c r="I2" s="196"/>
    </row>
    <row r="3" spans="1:42" ht="42" customHeight="1" x14ac:dyDescent="0.25">
      <c r="A3" s="194" t="s">
        <v>87</v>
      </c>
      <c r="B3" s="194"/>
      <c r="C3" s="194"/>
      <c r="D3" s="194"/>
      <c r="E3" s="194"/>
      <c r="F3" s="194"/>
      <c r="G3" s="194"/>
      <c r="H3" s="194"/>
      <c r="I3" s="194"/>
    </row>
    <row r="4" spans="1:42" ht="20.25" x14ac:dyDescent="0.25">
      <c r="A4" s="52" t="s">
        <v>36</v>
      </c>
      <c r="B4" s="173">
        <f>B6</f>
        <v>6.9</v>
      </c>
      <c r="C4" s="133"/>
      <c r="D4" s="133"/>
      <c r="E4" s="133"/>
      <c r="F4" s="133"/>
      <c r="G4" s="133"/>
      <c r="H4" s="133"/>
      <c r="I4" s="133"/>
    </row>
    <row r="5" spans="1:42" ht="63" x14ac:dyDescent="0.25">
      <c r="A5" s="35" t="s">
        <v>242</v>
      </c>
      <c r="B5" s="165">
        <v>24.3</v>
      </c>
      <c r="C5" s="30" t="s">
        <v>24</v>
      </c>
      <c r="D5" s="144"/>
      <c r="E5" s="144"/>
      <c r="F5" s="144"/>
      <c r="G5" s="144"/>
      <c r="H5" s="144"/>
      <c r="I5" s="144"/>
    </row>
    <row r="6" spans="1:42" ht="47.25" x14ac:dyDescent="0.25">
      <c r="A6" s="36" t="s">
        <v>93</v>
      </c>
      <c r="B6" s="164">
        <v>6.9</v>
      </c>
      <c r="C6" s="30" t="s">
        <v>27</v>
      </c>
      <c r="D6" s="144"/>
      <c r="E6" s="4"/>
      <c r="F6" s="4"/>
      <c r="G6" s="4"/>
      <c r="H6" s="4"/>
      <c r="I6" s="4"/>
    </row>
    <row r="7" spans="1:42" x14ac:dyDescent="0.25">
      <c r="A7" s="187" t="s">
        <v>2</v>
      </c>
      <c r="B7" s="175">
        <f>SUM(B8:B11)</f>
        <v>16.5</v>
      </c>
      <c r="C7" s="43"/>
      <c r="D7" s="3"/>
      <c r="E7" s="3"/>
      <c r="F7" s="3"/>
      <c r="G7" s="3"/>
      <c r="H7" s="3"/>
      <c r="I7" s="3"/>
    </row>
    <row r="8" spans="1:42" s="13" customFormat="1" ht="31.5" x14ac:dyDescent="0.25">
      <c r="A8" s="35" t="s">
        <v>177</v>
      </c>
      <c r="B8" s="165">
        <v>10</v>
      </c>
      <c r="C8" s="33" t="s">
        <v>6</v>
      </c>
      <c r="D8" s="144"/>
      <c r="E8" s="144"/>
      <c r="F8" s="144"/>
      <c r="G8" s="144"/>
      <c r="H8" s="48"/>
      <c r="I8" s="48"/>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row>
    <row r="9" spans="1:42" s="13" customFormat="1" ht="34.5" customHeight="1" x14ac:dyDescent="0.25">
      <c r="A9" s="35" t="s">
        <v>178</v>
      </c>
      <c r="B9" s="165">
        <v>2.5</v>
      </c>
      <c r="C9" s="33" t="s">
        <v>15</v>
      </c>
      <c r="D9" s="144"/>
      <c r="E9" s="144"/>
      <c r="F9" s="48"/>
      <c r="G9" s="48"/>
      <c r="H9" s="48"/>
      <c r="I9" s="48"/>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row>
    <row r="10" spans="1:42" s="13" customFormat="1" ht="49.5" customHeight="1" x14ac:dyDescent="0.25">
      <c r="A10" s="36" t="s">
        <v>179</v>
      </c>
      <c r="B10" s="164">
        <v>1.5</v>
      </c>
      <c r="C10" s="33" t="s">
        <v>15</v>
      </c>
      <c r="D10" s="144"/>
      <c r="E10" s="144"/>
      <c r="F10" s="48"/>
      <c r="G10" s="48"/>
      <c r="H10" s="48"/>
      <c r="I10" s="48"/>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row>
    <row r="11" spans="1:42" s="13" customFormat="1" ht="31.5" x14ac:dyDescent="0.25">
      <c r="A11" s="36" t="s">
        <v>132</v>
      </c>
      <c r="B11" s="164">
        <v>2.5</v>
      </c>
      <c r="C11" s="33" t="s">
        <v>7</v>
      </c>
      <c r="D11" s="48"/>
      <c r="E11" s="144"/>
      <c r="F11" s="144"/>
      <c r="G11" s="144"/>
      <c r="H11" s="144"/>
      <c r="I11" s="144"/>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row>
    <row r="12" spans="1:42" x14ac:dyDescent="0.25">
      <c r="A12" s="29" t="s">
        <v>230</v>
      </c>
      <c r="B12" s="175">
        <f>SUM(B13:B14)</f>
        <v>580</v>
      </c>
      <c r="C12" s="43"/>
      <c r="D12" s="3"/>
      <c r="E12" s="3"/>
      <c r="F12" s="3"/>
      <c r="G12" s="3"/>
      <c r="H12" s="3"/>
      <c r="I12" s="3"/>
    </row>
    <row r="13" spans="1:42" s="14" customFormat="1" ht="31.5" x14ac:dyDescent="0.25">
      <c r="A13" s="36" t="s">
        <v>71</v>
      </c>
      <c r="B13" s="164">
        <v>470</v>
      </c>
      <c r="C13" s="33" t="s">
        <v>17</v>
      </c>
      <c r="D13" s="4"/>
      <c r="E13" s="62"/>
      <c r="F13" s="62"/>
      <c r="G13" s="4"/>
      <c r="H13" s="4"/>
      <c r="I13" s="4"/>
    </row>
    <row r="14" spans="1:42" s="14" customFormat="1" ht="31.5" x14ac:dyDescent="0.25">
      <c r="A14" s="36" t="s">
        <v>72</v>
      </c>
      <c r="B14" s="164">
        <v>110</v>
      </c>
      <c r="C14" s="33" t="s">
        <v>11</v>
      </c>
      <c r="D14" s="62"/>
      <c r="E14" s="62"/>
      <c r="F14" s="62"/>
      <c r="G14" s="62"/>
      <c r="H14" s="62"/>
      <c r="I14" s="4"/>
    </row>
    <row r="15" spans="1:42" x14ac:dyDescent="0.25">
      <c r="A15" s="99" t="s">
        <v>40</v>
      </c>
      <c r="B15" s="176">
        <f>SUM(B16:B18)</f>
        <v>8.7750000000000004</v>
      </c>
      <c r="C15" s="33"/>
      <c r="D15" s="48"/>
      <c r="E15" s="48"/>
      <c r="F15" s="48"/>
      <c r="G15" s="48"/>
      <c r="H15" s="48"/>
      <c r="I15" s="48"/>
    </row>
    <row r="16" spans="1:42" s="42" customFormat="1" ht="33.75" customHeight="1" x14ac:dyDescent="0.25">
      <c r="A16" s="36" t="s">
        <v>180</v>
      </c>
      <c r="B16" s="164">
        <v>1.5</v>
      </c>
      <c r="C16" s="33" t="s">
        <v>17</v>
      </c>
      <c r="D16" s="48"/>
      <c r="E16" s="77"/>
      <c r="F16" s="77"/>
      <c r="G16" s="48"/>
      <c r="H16" s="48"/>
      <c r="I16" s="48"/>
    </row>
    <row r="17" spans="1:9" s="42" customFormat="1" ht="31.5" x14ac:dyDescent="0.25">
      <c r="A17" s="55" t="s">
        <v>181</v>
      </c>
      <c r="B17" s="164">
        <v>6</v>
      </c>
      <c r="C17" s="33" t="s">
        <v>17</v>
      </c>
      <c r="D17" s="48"/>
      <c r="E17" s="77"/>
      <c r="F17" s="77"/>
      <c r="G17" s="48"/>
      <c r="H17" s="48"/>
      <c r="I17" s="48"/>
    </row>
    <row r="18" spans="1:9" s="42" customFormat="1" ht="47.25" x14ac:dyDescent="0.25">
      <c r="A18" s="36" t="s">
        <v>182</v>
      </c>
      <c r="B18" s="164">
        <v>1.2749999999999999</v>
      </c>
      <c r="C18" s="33" t="s">
        <v>11</v>
      </c>
      <c r="D18" s="77"/>
      <c r="E18" s="77"/>
      <c r="F18" s="77"/>
      <c r="G18" s="77"/>
      <c r="H18" s="77"/>
      <c r="I18" s="48"/>
    </row>
    <row r="19" spans="1:9" s="42" customFormat="1" x14ac:dyDescent="0.25">
      <c r="A19" s="49" t="s">
        <v>41</v>
      </c>
      <c r="B19" s="178">
        <f>SUM(B20:B22)</f>
        <v>12.657999999999999</v>
      </c>
      <c r="C19" s="24"/>
      <c r="D19" s="48"/>
      <c r="E19" s="48"/>
      <c r="F19" s="48"/>
      <c r="G19" s="48"/>
      <c r="H19" s="48"/>
      <c r="I19" s="48"/>
    </row>
    <row r="20" spans="1:9" s="42" customFormat="1" ht="31.5" x14ac:dyDescent="0.25">
      <c r="A20" s="15" t="s">
        <v>183</v>
      </c>
      <c r="B20" s="171">
        <v>6.1</v>
      </c>
      <c r="C20" s="24" t="s">
        <v>16</v>
      </c>
      <c r="D20" s="109"/>
      <c r="E20" s="109"/>
      <c r="F20" s="109"/>
      <c r="G20" s="48"/>
      <c r="H20" s="48"/>
      <c r="I20" s="48"/>
    </row>
    <row r="21" spans="1:9" s="42" customFormat="1" ht="31.5" x14ac:dyDescent="0.25">
      <c r="A21" s="19" t="s">
        <v>184</v>
      </c>
      <c r="B21" s="182">
        <v>4.9000000000000004</v>
      </c>
      <c r="C21" s="100" t="s">
        <v>7</v>
      </c>
      <c r="D21" s="48"/>
      <c r="E21" s="109"/>
      <c r="F21" s="109"/>
      <c r="G21" s="109"/>
      <c r="H21" s="109"/>
      <c r="I21" s="109"/>
    </row>
    <row r="22" spans="1:9" s="42" customFormat="1" ht="63" x14ac:dyDescent="0.25">
      <c r="A22" s="19" t="s">
        <v>222</v>
      </c>
      <c r="B22" s="182">
        <v>1.6579999999999999</v>
      </c>
      <c r="C22" s="24" t="s">
        <v>11</v>
      </c>
      <c r="D22" s="109"/>
      <c r="E22" s="109"/>
      <c r="F22" s="109"/>
      <c r="G22" s="109"/>
      <c r="H22" s="109"/>
      <c r="I22" s="48"/>
    </row>
    <row r="23" spans="1:9" s="14" customFormat="1" ht="29.25" customHeight="1" x14ac:dyDescent="0.25">
      <c r="A23" s="49" t="s">
        <v>139</v>
      </c>
      <c r="B23" s="178">
        <f>B19+B15+B12+B7+B4</f>
        <v>624.83299999999997</v>
      </c>
      <c r="C23" s="208" t="s">
        <v>50</v>
      </c>
      <c r="D23" s="208"/>
      <c r="E23" s="4"/>
      <c r="F23" s="4"/>
      <c r="G23" s="4"/>
      <c r="H23" s="4"/>
      <c r="I23" s="4"/>
    </row>
    <row r="24" spans="1:9" s="14" customFormat="1" ht="9.75" customHeight="1" x14ac:dyDescent="0.25">
      <c r="A24" s="122"/>
      <c r="B24" s="123"/>
      <c r="C24" s="124"/>
      <c r="D24" s="124"/>
      <c r="E24" s="125"/>
      <c r="F24" s="125"/>
      <c r="G24" s="125"/>
      <c r="H24" s="125"/>
      <c r="I24" s="125"/>
    </row>
    <row r="25" spans="1:9" s="14" customFormat="1" x14ac:dyDescent="0.25">
      <c r="A25" s="46" t="s">
        <v>150</v>
      </c>
      <c r="B25" s="156"/>
      <c r="C25" s="156"/>
      <c r="D25" s="42"/>
      <c r="E25" s="42"/>
      <c r="F25" s="155"/>
      <c r="G25" s="155"/>
    </row>
  </sheetData>
  <mergeCells count="11">
    <mergeCell ref="C23:D23"/>
    <mergeCell ref="A1:A2"/>
    <mergeCell ref="B1:B2"/>
    <mergeCell ref="C1:C2"/>
    <mergeCell ref="D1:D2"/>
    <mergeCell ref="A3:I3"/>
    <mergeCell ref="E1:E2"/>
    <mergeCell ref="F1:F2"/>
    <mergeCell ref="G1:G2"/>
    <mergeCell ref="H1:H2"/>
    <mergeCell ref="I1:I2"/>
  </mergeCells>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41"/>
  <sheetViews>
    <sheetView tabSelected="1" view="pageBreakPreview" topLeftCell="A31" zoomScale="115" zoomScaleSheetLayoutView="115" zoomScalePageLayoutView="85" workbookViewId="0">
      <selection activeCell="A38" sqref="A38"/>
    </sheetView>
  </sheetViews>
  <sheetFormatPr defaultColWidth="11" defaultRowHeight="15.75" x14ac:dyDescent="0.25"/>
  <cols>
    <col min="1" max="1" width="54.375" style="74" customWidth="1"/>
    <col min="2" max="2" width="10.625" style="27" customWidth="1"/>
    <col min="3" max="3" width="8" style="27" customWidth="1"/>
    <col min="4" max="4" width="8.625" style="1" customWidth="1"/>
    <col min="5" max="5" width="7.125" style="1" customWidth="1"/>
    <col min="6" max="6" width="6.875" style="1" customWidth="1"/>
    <col min="7" max="7" width="7.5" style="1" customWidth="1"/>
    <col min="8" max="8" width="7.125" style="1" customWidth="1"/>
    <col min="9" max="9" width="8.625" style="1" customWidth="1"/>
    <col min="10" max="46" width="11" style="14"/>
    <col min="47" max="16384" width="11" style="1"/>
  </cols>
  <sheetData>
    <row r="1" spans="1:46" ht="33.75" customHeight="1" x14ac:dyDescent="0.25">
      <c r="A1" s="209"/>
      <c r="B1" s="195" t="s">
        <v>51</v>
      </c>
      <c r="C1" s="195" t="s">
        <v>141</v>
      </c>
      <c r="D1" s="196">
        <v>2018</v>
      </c>
      <c r="E1" s="196">
        <v>2019</v>
      </c>
      <c r="F1" s="196">
        <v>2020</v>
      </c>
      <c r="G1" s="196">
        <v>2021</v>
      </c>
      <c r="H1" s="196">
        <v>2022</v>
      </c>
      <c r="I1" s="196">
        <v>2023</v>
      </c>
    </row>
    <row r="2" spans="1:46" ht="51" customHeight="1" x14ac:dyDescent="0.25">
      <c r="A2" s="209"/>
      <c r="B2" s="195"/>
      <c r="C2" s="195"/>
      <c r="D2" s="196"/>
      <c r="E2" s="196"/>
      <c r="F2" s="196"/>
      <c r="G2" s="196"/>
      <c r="H2" s="196"/>
      <c r="I2" s="196"/>
    </row>
    <row r="3" spans="1:46" ht="39" customHeight="1" x14ac:dyDescent="0.25">
      <c r="A3" s="194" t="s">
        <v>133</v>
      </c>
      <c r="B3" s="194"/>
      <c r="C3" s="194"/>
      <c r="D3" s="194"/>
      <c r="E3" s="194"/>
      <c r="F3" s="194"/>
      <c r="G3" s="194"/>
      <c r="H3" s="194"/>
      <c r="I3" s="194"/>
    </row>
    <row r="4" spans="1:46" ht="25.5" customHeight="1" x14ac:dyDescent="0.25">
      <c r="A4" s="157" t="s">
        <v>36</v>
      </c>
      <c r="B4" s="173">
        <f>B6</f>
        <v>21</v>
      </c>
      <c r="C4" s="133"/>
      <c r="D4" s="133"/>
      <c r="E4" s="133"/>
      <c r="F4" s="133"/>
      <c r="G4" s="133"/>
      <c r="H4" s="133"/>
      <c r="I4" s="133"/>
    </row>
    <row r="5" spans="1:46" ht="63" x14ac:dyDescent="0.25">
      <c r="A5" s="101" t="s">
        <v>243</v>
      </c>
      <c r="B5" s="165">
        <v>72.2</v>
      </c>
      <c r="C5" s="30" t="s">
        <v>24</v>
      </c>
      <c r="D5" s="144"/>
      <c r="E5" s="144"/>
      <c r="F5" s="144"/>
      <c r="G5" s="144"/>
      <c r="H5" s="144"/>
      <c r="I5" s="144"/>
    </row>
    <row r="6" spans="1:46" ht="47.25" x14ac:dyDescent="0.25">
      <c r="A6" s="55" t="s">
        <v>94</v>
      </c>
      <c r="B6" s="164">
        <v>21</v>
      </c>
      <c r="C6" s="30" t="s">
        <v>21</v>
      </c>
      <c r="D6" s="144"/>
      <c r="E6" s="144"/>
      <c r="F6" s="144"/>
      <c r="G6" s="144"/>
      <c r="H6" s="4"/>
      <c r="I6" s="4"/>
    </row>
    <row r="7" spans="1:46" x14ac:dyDescent="0.25">
      <c r="A7" s="102" t="s">
        <v>2</v>
      </c>
      <c r="B7" s="175">
        <f>SUM(B8:B10)</f>
        <v>16.7</v>
      </c>
      <c r="C7" s="43"/>
      <c r="D7" s="3"/>
      <c r="E7" s="3"/>
      <c r="F7" s="3"/>
      <c r="G7" s="3"/>
      <c r="H7" s="3"/>
      <c r="I7" s="3"/>
    </row>
    <row r="8" spans="1:46" s="13" customFormat="1" ht="47.25" x14ac:dyDescent="0.25">
      <c r="A8" s="55" t="s">
        <v>185</v>
      </c>
      <c r="B8" s="164">
        <v>11</v>
      </c>
      <c r="C8" s="30" t="s">
        <v>6</v>
      </c>
      <c r="D8" s="144"/>
      <c r="E8" s="144"/>
      <c r="F8" s="144"/>
      <c r="G8" s="144"/>
      <c r="H8" s="162"/>
      <c r="I8" s="16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row>
    <row r="9" spans="1:46" s="13" customFormat="1" ht="31.5" x14ac:dyDescent="0.25">
      <c r="A9" s="55" t="s">
        <v>186</v>
      </c>
      <c r="B9" s="164">
        <v>2.8</v>
      </c>
      <c r="C9" s="33" t="s">
        <v>22</v>
      </c>
      <c r="D9" s="48"/>
      <c r="E9" s="48"/>
      <c r="F9" s="144"/>
      <c r="G9" s="144"/>
      <c r="H9" s="144"/>
      <c r="I9" s="144"/>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row>
    <row r="10" spans="1:46" s="13" customFormat="1" ht="31.5" x14ac:dyDescent="0.25">
      <c r="A10" s="55" t="s">
        <v>187</v>
      </c>
      <c r="B10" s="164">
        <v>2.9</v>
      </c>
      <c r="C10" s="33" t="s">
        <v>1</v>
      </c>
      <c r="D10" s="48"/>
      <c r="E10" s="48"/>
      <c r="F10" s="144"/>
      <c r="G10" s="144"/>
      <c r="H10" s="144"/>
      <c r="I10" s="144"/>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row>
    <row r="11" spans="1:46" x14ac:dyDescent="0.25">
      <c r="A11" s="102" t="s">
        <v>37</v>
      </c>
      <c r="B11" s="175">
        <f>SUM(B12:B24)</f>
        <v>375.70000000000005</v>
      </c>
      <c r="C11" s="43"/>
      <c r="D11" s="3"/>
      <c r="E11" s="3"/>
      <c r="F11" s="3"/>
      <c r="G11" s="3"/>
      <c r="H11" s="3"/>
      <c r="I11" s="3"/>
    </row>
    <row r="12" spans="1:46" s="14" customFormat="1" ht="31.5" x14ac:dyDescent="0.25">
      <c r="A12" s="32" t="s">
        <v>73</v>
      </c>
      <c r="B12" s="164">
        <v>1</v>
      </c>
      <c r="C12" s="33">
        <v>2018</v>
      </c>
      <c r="D12" s="18"/>
      <c r="E12" s="4"/>
      <c r="F12" s="4"/>
      <c r="G12" s="4"/>
      <c r="H12" s="4"/>
      <c r="I12" s="4"/>
    </row>
    <row r="13" spans="1:46" s="42" customFormat="1" ht="31.5" x14ac:dyDescent="0.25">
      <c r="A13" s="32" t="s">
        <v>74</v>
      </c>
      <c r="B13" s="164">
        <v>4.5</v>
      </c>
      <c r="C13" s="33">
        <v>2019</v>
      </c>
      <c r="D13" s="48"/>
      <c r="E13" s="59"/>
      <c r="F13" s="48"/>
      <c r="G13" s="48"/>
      <c r="H13" s="48"/>
      <c r="I13" s="48"/>
    </row>
    <row r="14" spans="1:46" s="42" customFormat="1" ht="31.5" x14ac:dyDescent="0.25">
      <c r="A14" s="36" t="s">
        <v>218</v>
      </c>
      <c r="B14" s="164">
        <v>5.0999999999999996</v>
      </c>
      <c r="C14" s="33">
        <v>2019</v>
      </c>
      <c r="D14" s="24"/>
      <c r="E14" s="59"/>
      <c r="F14" s="48"/>
      <c r="G14" s="48"/>
      <c r="H14" s="48"/>
      <c r="I14" s="48"/>
    </row>
    <row r="15" spans="1:46" s="42" customFormat="1" ht="31.5" x14ac:dyDescent="0.25">
      <c r="A15" s="32" t="s">
        <v>188</v>
      </c>
      <c r="B15" s="164">
        <v>0.4</v>
      </c>
      <c r="C15" s="33">
        <v>2018</v>
      </c>
      <c r="D15" s="110"/>
      <c r="E15" s="48"/>
      <c r="F15" s="48"/>
      <c r="G15" s="48"/>
      <c r="H15" s="48"/>
      <c r="I15" s="48"/>
    </row>
    <row r="16" spans="1:46" s="42" customFormat="1" ht="31.5" x14ac:dyDescent="0.25">
      <c r="A16" s="32" t="s">
        <v>219</v>
      </c>
      <c r="B16" s="164">
        <v>50</v>
      </c>
      <c r="C16" s="33">
        <v>2018</v>
      </c>
      <c r="D16" s="111"/>
      <c r="E16" s="103"/>
      <c r="F16" s="103"/>
      <c r="G16" s="103"/>
      <c r="H16" s="103"/>
      <c r="I16" s="103"/>
    </row>
    <row r="17" spans="1:46" s="42" customFormat="1" ht="31.5" x14ac:dyDescent="0.25">
      <c r="A17" s="147" t="s">
        <v>189</v>
      </c>
      <c r="B17" s="171">
        <v>1.2</v>
      </c>
      <c r="C17" s="24">
        <v>2018</v>
      </c>
      <c r="D17" s="111"/>
      <c r="E17" s="103"/>
      <c r="F17" s="103"/>
      <c r="G17" s="103"/>
      <c r="H17" s="103"/>
      <c r="I17" s="103"/>
    </row>
    <row r="18" spans="1:46" s="42" customFormat="1" ht="31.5" x14ac:dyDescent="0.25">
      <c r="A18" s="56" t="s">
        <v>134</v>
      </c>
      <c r="B18" s="164">
        <v>1.8</v>
      </c>
      <c r="C18" s="33">
        <v>2018</v>
      </c>
      <c r="D18" s="111"/>
      <c r="E18" s="103"/>
      <c r="F18" s="103"/>
      <c r="G18" s="103"/>
      <c r="H18" s="103"/>
      <c r="I18" s="103"/>
    </row>
    <row r="19" spans="1:46" s="12" customFormat="1" ht="31.5" x14ac:dyDescent="0.25">
      <c r="A19" s="154" t="s">
        <v>190</v>
      </c>
      <c r="B19" s="164">
        <v>80</v>
      </c>
      <c r="C19" s="33" t="s">
        <v>16</v>
      </c>
      <c r="D19" s="18"/>
      <c r="E19" s="18"/>
      <c r="F19" s="18"/>
      <c r="G19" s="4"/>
      <c r="H19" s="4"/>
      <c r="I19" s="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row>
    <row r="20" spans="1:46" s="12" customFormat="1" ht="47.25" x14ac:dyDescent="0.25">
      <c r="A20" s="55" t="s">
        <v>224</v>
      </c>
      <c r="B20" s="164">
        <v>5</v>
      </c>
      <c r="C20" s="33">
        <v>2019</v>
      </c>
      <c r="D20" s="4"/>
      <c r="E20" s="18"/>
      <c r="F20" s="4"/>
      <c r="G20" s="4"/>
      <c r="H20" s="4"/>
      <c r="I20" s="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row>
    <row r="21" spans="1:46" s="12" customFormat="1" ht="31.5" x14ac:dyDescent="0.25">
      <c r="A21" s="81" t="s">
        <v>191</v>
      </c>
      <c r="B21" s="164">
        <v>3.6</v>
      </c>
      <c r="C21" s="33" t="s">
        <v>15</v>
      </c>
      <c r="D21" s="18"/>
      <c r="E21" s="18"/>
      <c r="F21" s="4"/>
      <c r="G21" s="4"/>
      <c r="H21" s="4"/>
      <c r="I21" s="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row>
    <row r="22" spans="1:46" s="42" customFormat="1" ht="46.5" customHeight="1" x14ac:dyDescent="0.25">
      <c r="A22" s="55" t="s">
        <v>221</v>
      </c>
      <c r="B22" s="164">
        <v>20</v>
      </c>
      <c r="C22" s="33" t="s">
        <v>15</v>
      </c>
      <c r="D22" s="59"/>
      <c r="E22" s="59"/>
      <c r="F22" s="48"/>
      <c r="G22" s="48"/>
      <c r="H22" s="48"/>
      <c r="I22" s="48"/>
    </row>
    <row r="23" spans="1:46" s="42" customFormat="1" ht="47.25" x14ac:dyDescent="0.25">
      <c r="A23" s="55" t="s">
        <v>232</v>
      </c>
      <c r="B23" s="164">
        <v>200</v>
      </c>
      <c r="C23" s="33" t="s">
        <v>10</v>
      </c>
      <c r="D23" s="48"/>
      <c r="E23" s="59"/>
      <c r="F23" s="59"/>
      <c r="G23" s="59"/>
      <c r="H23" s="48"/>
      <c r="I23" s="48"/>
    </row>
    <row r="24" spans="1:46" s="14" customFormat="1" ht="47.25" x14ac:dyDescent="0.25">
      <c r="A24" s="56" t="s">
        <v>192</v>
      </c>
      <c r="B24" s="164">
        <v>3.1</v>
      </c>
      <c r="C24" s="33">
        <v>2018</v>
      </c>
      <c r="D24" s="18"/>
      <c r="E24" s="4"/>
      <c r="F24" s="4"/>
      <c r="G24" s="4"/>
      <c r="H24" s="4"/>
      <c r="I24" s="4"/>
    </row>
    <row r="25" spans="1:46" s="13" customFormat="1" x14ac:dyDescent="0.25">
      <c r="A25" s="29" t="s">
        <v>230</v>
      </c>
      <c r="B25" s="180">
        <f>B26</f>
        <v>65</v>
      </c>
      <c r="C25" s="131"/>
      <c r="D25" s="37"/>
      <c r="E25" s="37"/>
      <c r="F25" s="37"/>
      <c r="G25" s="37"/>
      <c r="H25" s="37"/>
      <c r="I25" s="37"/>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row>
    <row r="26" spans="1:46" s="60" customFormat="1" ht="31.5" x14ac:dyDescent="0.25">
      <c r="A26" s="55" t="s">
        <v>75</v>
      </c>
      <c r="B26" s="164">
        <v>65</v>
      </c>
      <c r="C26" s="33" t="s">
        <v>29</v>
      </c>
      <c r="D26" s="64"/>
      <c r="E26" s="64"/>
      <c r="F26" s="64"/>
      <c r="G26" s="68"/>
      <c r="H26" s="68"/>
      <c r="I26" s="68"/>
    </row>
    <row r="27" spans="1:46" s="13" customFormat="1" ht="23.25" customHeight="1" x14ac:dyDescent="0.25">
      <c r="A27" s="72" t="s">
        <v>40</v>
      </c>
      <c r="B27" s="178">
        <f>B28+B29+B30+B31+B32</f>
        <v>23.1</v>
      </c>
      <c r="C27" s="28"/>
      <c r="D27" s="48"/>
      <c r="E27" s="48"/>
      <c r="F27" s="48"/>
      <c r="G27" s="48"/>
      <c r="H27" s="48"/>
      <c r="I27" s="48"/>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row>
    <row r="28" spans="1:46" s="42" customFormat="1" ht="31.5" x14ac:dyDescent="0.25">
      <c r="A28" s="71" t="s">
        <v>233</v>
      </c>
      <c r="B28" s="171">
        <v>5</v>
      </c>
      <c r="C28" s="24">
        <v>2019</v>
      </c>
      <c r="D28" s="48"/>
      <c r="E28" s="77"/>
      <c r="F28" s="48"/>
      <c r="G28" s="48"/>
      <c r="H28" s="48"/>
      <c r="I28" s="48"/>
    </row>
    <row r="29" spans="1:46" s="42" customFormat="1" ht="31.5" x14ac:dyDescent="0.25">
      <c r="A29" s="55" t="s">
        <v>146</v>
      </c>
      <c r="B29" s="171">
        <v>4.3</v>
      </c>
      <c r="C29" s="24" t="s">
        <v>15</v>
      </c>
      <c r="D29" s="77"/>
      <c r="E29" s="77"/>
      <c r="F29" s="48"/>
      <c r="G29" s="48"/>
      <c r="H29" s="48"/>
      <c r="I29" s="48"/>
    </row>
    <row r="30" spans="1:46" s="42" customFormat="1" ht="31.5" x14ac:dyDescent="0.25">
      <c r="A30" s="71" t="s">
        <v>193</v>
      </c>
      <c r="B30" s="171">
        <v>1.1000000000000001</v>
      </c>
      <c r="C30" s="24">
        <v>2018</v>
      </c>
      <c r="D30" s="77"/>
      <c r="E30" s="48"/>
      <c r="F30" s="48"/>
      <c r="G30" s="48"/>
      <c r="H30" s="48"/>
      <c r="I30" s="48"/>
    </row>
    <row r="31" spans="1:46" s="42" customFormat="1" ht="31.5" x14ac:dyDescent="0.25">
      <c r="A31" s="55" t="s">
        <v>194</v>
      </c>
      <c r="B31" s="171">
        <v>5.7</v>
      </c>
      <c r="C31" s="24">
        <v>2018</v>
      </c>
      <c r="D31" s="77"/>
      <c r="E31" s="48"/>
      <c r="F31" s="48"/>
      <c r="G31" s="48"/>
      <c r="H31" s="48"/>
      <c r="I31" s="48"/>
    </row>
    <row r="32" spans="1:46" s="42" customFormat="1" ht="31.5" x14ac:dyDescent="0.25">
      <c r="A32" s="55" t="s">
        <v>195</v>
      </c>
      <c r="B32" s="171">
        <v>7</v>
      </c>
      <c r="C32" s="24">
        <v>2018</v>
      </c>
      <c r="D32" s="77"/>
      <c r="E32" s="48"/>
      <c r="F32" s="48"/>
      <c r="G32" s="48"/>
      <c r="H32" s="48"/>
      <c r="I32" s="48"/>
    </row>
    <row r="33" spans="1:46" s="42" customFormat="1" ht="23.25" customHeight="1" x14ac:dyDescent="0.25">
      <c r="A33" s="72" t="s">
        <v>140</v>
      </c>
      <c r="B33" s="178">
        <f>SUM(B34:B35)</f>
        <v>31.55</v>
      </c>
      <c r="C33" s="24"/>
      <c r="D33" s="48"/>
      <c r="E33" s="48"/>
      <c r="F33" s="48"/>
      <c r="G33" s="48"/>
      <c r="H33" s="48"/>
      <c r="I33" s="48"/>
    </row>
    <row r="34" spans="1:46" s="42" customFormat="1" ht="63" x14ac:dyDescent="0.25">
      <c r="A34" s="75" t="s">
        <v>196</v>
      </c>
      <c r="B34" s="171">
        <v>30</v>
      </c>
      <c r="C34" s="24" t="s">
        <v>10</v>
      </c>
      <c r="D34" s="24"/>
      <c r="E34" s="108"/>
      <c r="F34" s="108"/>
      <c r="G34" s="108"/>
      <c r="H34" s="48"/>
      <c r="I34" s="48"/>
    </row>
    <row r="35" spans="1:46" s="42" customFormat="1" ht="29.25" customHeight="1" x14ac:dyDescent="0.25">
      <c r="A35" s="75" t="s">
        <v>147</v>
      </c>
      <c r="B35" s="171">
        <f>0.1+0.05+0.2+1.2</f>
        <v>1.55</v>
      </c>
      <c r="C35" s="24" t="s">
        <v>15</v>
      </c>
      <c r="D35" s="108"/>
      <c r="E35" s="108"/>
      <c r="F35" s="48"/>
      <c r="G35" s="48"/>
      <c r="H35" s="48"/>
      <c r="I35" s="48"/>
    </row>
    <row r="36" spans="1:46" s="13" customFormat="1" ht="25.5" customHeight="1" x14ac:dyDescent="0.25">
      <c r="A36" s="72" t="s">
        <v>41</v>
      </c>
      <c r="B36" s="178">
        <f>SUM(B37:B38)</f>
        <v>7.2</v>
      </c>
      <c r="C36" s="28"/>
      <c r="D36" s="48"/>
      <c r="E36" s="48"/>
      <c r="F36" s="48"/>
      <c r="G36" s="48"/>
      <c r="H36" s="48"/>
      <c r="I36" s="48"/>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row>
    <row r="37" spans="1:46" s="42" customFormat="1" ht="35.25" customHeight="1" x14ac:dyDescent="0.25">
      <c r="A37" s="71" t="s">
        <v>76</v>
      </c>
      <c r="B37" s="171">
        <v>5</v>
      </c>
      <c r="C37" s="104" t="s">
        <v>5</v>
      </c>
      <c r="D37" s="112"/>
      <c r="E37" s="112"/>
      <c r="F37" s="112"/>
      <c r="G37" s="112"/>
      <c r="H37" s="113"/>
      <c r="I37" s="113"/>
    </row>
    <row r="38" spans="1:46" s="42" customFormat="1" ht="33" customHeight="1" x14ac:dyDescent="0.25">
      <c r="A38" s="55" t="s">
        <v>249</v>
      </c>
      <c r="B38" s="171">
        <f>0.7+1.5</f>
        <v>2.2000000000000002</v>
      </c>
      <c r="C38" s="24">
        <v>2018</v>
      </c>
      <c r="D38" s="112"/>
      <c r="E38" s="48"/>
      <c r="F38" s="48"/>
      <c r="G38" s="48"/>
      <c r="H38" s="48"/>
      <c r="I38" s="48"/>
    </row>
    <row r="39" spans="1:46" s="12" customFormat="1" ht="33" customHeight="1" x14ac:dyDescent="0.25">
      <c r="A39" s="73" t="s">
        <v>139</v>
      </c>
      <c r="B39" s="172">
        <f>B36+B33+B27+B25+B11+B7+B4</f>
        <v>540.25000000000011</v>
      </c>
      <c r="C39" s="192" t="s">
        <v>50</v>
      </c>
      <c r="D39" s="192"/>
      <c r="E39" s="10"/>
      <c r="F39" s="10"/>
      <c r="G39" s="10"/>
      <c r="H39" s="3"/>
      <c r="I39" s="3"/>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row>
    <row r="40" spans="1:46" s="12" customFormat="1" ht="17.25" customHeight="1" x14ac:dyDescent="0.25">
      <c r="A40" s="121"/>
      <c r="B40" s="118"/>
      <c r="C40" s="119"/>
      <c r="D40" s="119"/>
      <c r="E40" s="120"/>
      <c r="F40" s="120"/>
      <c r="G40" s="120"/>
      <c r="H40" s="21"/>
      <c r="I40" s="21"/>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row>
    <row r="41" spans="1:46" x14ac:dyDescent="0.25">
      <c r="A41" s="46" t="s">
        <v>150</v>
      </c>
    </row>
  </sheetData>
  <mergeCells count="11">
    <mergeCell ref="C39:D39"/>
    <mergeCell ref="A1:A2"/>
    <mergeCell ref="B1:B2"/>
    <mergeCell ref="C1:C2"/>
    <mergeCell ref="D1:D2"/>
    <mergeCell ref="A3:I3"/>
    <mergeCell ref="E1:E2"/>
    <mergeCell ref="F1:F2"/>
    <mergeCell ref="G1:G2"/>
    <mergeCell ref="H1:H2"/>
    <mergeCell ref="I1:I2"/>
  </mergeCells>
  <pageMargins left="0.70866141732283472" right="0.70866141732283472" top="0.74803149606299213" bottom="0.74803149606299213" header="0.31496062992125984" footer="0.31496062992125984"/>
  <pageSetup paperSize="9" scale="99" orientation="landscape"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0"/>
  <sheetViews>
    <sheetView view="pageBreakPreview" topLeftCell="A19" zoomScaleNormal="115" zoomScaleSheetLayoutView="100" zoomScalePageLayoutView="85" workbookViewId="0">
      <selection activeCell="B6" sqref="B6"/>
    </sheetView>
  </sheetViews>
  <sheetFormatPr defaultColWidth="11" defaultRowHeight="15.75" x14ac:dyDescent="0.25"/>
  <cols>
    <col min="1" max="1" width="54.375" style="2" customWidth="1"/>
    <col min="2" max="2" width="10" style="27" customWidth="1"/>
    <col min="3" max="3" width="8" style="27" customWidth="1"/>
    <col min="4" max="4" width="8.625" style="1" customWidth="1"/>
    <col min="5" max="5" width="7.125" style="1" customWidth="1"/>
    <col min="6" max="6" width="6.875" style="1" customWidth="1"/>
    <col min="7" max="7" width="7.5" style="1" customWidth="1"/>
    <col min="8" max="8" width="7.125" style="1" customWidth="1"/>
    <col min="9" max="9" width="8.625" style="1" customWidth="1"/>
    <col min="10" max="46" width="11" style="14"/>
    <col min="47" max="16384" width="11" style="1"/>
  </cols>
  <sheetData>
    <row r="1" spans="1:46" ht="33.75" customHeight="1" x14ac:dyDescent="0.25">
      <c r="A1" s="207"/>
      <c r="B1" s="195" t="s">
        <v>51</v>
      </c>
      <c r="C1" s="195" t="s">
        <v>141</v>
      </c>
      <c r="D1" s="196">
        <v>2018</v>
      </c>
      <c r="E1" s="196">
        <v>2019</v>
      </c>
      <c r="F1" s="196">
        <v>2020</v>
      </c>
      <c r="G1" s="196">
        <v>2021</v>
      </c>
      <c r="H1" s="196">
        <v>2022</v>
      </c>
      <c r="I1" s="196">
        <v>2023</v>
      </c>
    </row>
    <row r="2" spans="1:46" ht="51" customHeight="1" x14ac:dyDescent="0.25">
      <c r="A2" s="207"/>
      <c r="B2" s="195"/>
      <c r="C2" s="195"/>
      <c r="D2" s="196"/>
      <c r="E2" s="196"/>
      <c r="F2" s="196"/>
      <c r="G2" s="196"/>
      <c r="H2" s="196"/>
      <c r="I2" s="196"/>
    </row>
    <row r="3" spans="1:46" ht="36.75" customHeight="1" x14ac:dyDescent="0.25">
      <c r="A3" s="194" t="s">
        <v>86</v>
      </c>
      <c r="B3" s="194"/>
      <c r="C3" s="194"/>
      <c r="D3" s="194"/>
      <c r="E3" s="194"/>
      <c r="F3" s="194"/>
      <c r="G3" s="194"/>
      <c r="H3" s="194"/>
      <c r="I3" s="194"/>
    </row>
    <row r="4" spans="1:46" ht="25.5" customHeight="1" x14ac:dyDescent="0.25">
      <c r="A4" s="52" t="s">
        <v>36</v>
      </c>
      <c r="B4" s="173">
        <f>B5</f>
        <v>19.8</v>
      </c>
      <c r="C4" s="133"/>
      <c r="D4" s="133"/>
      <c r="E4" s="133"/>
      <c r="F4" s="133"/>
      <c r="G4" s="133"/>
      <c r="H4" s="133"/>
      <c r="I4" s="133"/>
    </row>
    <row r="5" spans="1:46" ht="47.25" x14ac:dyDescent="0.25">
      <c r="A5" s="36" t="s">
        <v>95</v>
      </c>
      <c r="B5" s="164">
        <v>19.8</v>
      </c>
      <c r="C5" s="28" t="s">
        <v>0</v>
      </c>
      <c r="D5" s="144"/>
      <c r="E5" s="144"/>
      <c r="F5" s="4"/>
      <c r="G5" s="4"/>
      <c r="H5" s="4"/>
      <c r="I5" s="4"/>
    </row>
    <row r="6" spans="1:46" ht="19.5" customHeight="1" x14ac:dyDescent="0.25">
      <c r="A6" s="188" t="s">
        <v>3</v>
      </c>
      <c r="B6" s="180">
        <f>B7+B8</f>
        <v>57.1</v>
      </c>
      <c r="C6" s="23"/>
      <c r="D6" s="140"/>
      <c r="E6" s="140"/>
      <c r="F6" s="4"/>
      <c r="G6" s="3"/>
      <c r="H6" s="3"/>
      <c r="I6" s="3"/>
    </row>
    <row r="7" spans="1:46" s="12" customFormat="1" ht="31.5" x14ac:dyDescent="0.25">
      <c r="A7" s="32" t="s">
        <v>214</v>
      </c>
      <c r="B7" s="164">
        <v>46</v>
      </c>
      <c r="C7" s="33" t="s">
        <v>25</v>
      </c>
      <c r="D7" s="11"/>
      <c r="E7" s="11"/>
      <c r="F7" s="11"/>
      <c r="G7" s="11"/>
      <c r="H7" s="11"/>
      <c r="I7" s="11"/>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row>
    <row r="8" spans="1:46" s="12" customFormat="1" ht="47.25" x14ac:dyDescent="0.25">
      <c r="A8" s="32" t="s">
        <v>135</v>
      </c>
      <c r="B8" s="164">
        <v>11.1</v>
      </c>
      <c r="C8" s="33" t="s">
        <v>21</v>
      </c>
      <c r="D8" s="11"/>
      <c r="E8" s="11"/>
      <c r="F8" s="11"/>
      <c r="G8" s="11"/>
      <c r="H8" s="4"/>
      <c r="I8" s="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row>
    <row r="9" spans="1:46" ht="24" customHeight="1" x14ac:dyDescent="0.25">
      <c r="A9" s="152" t="s">
        <v>37</v>
      </c>
      <c r="B9" s="183">
        <f>B10+B11</f>
        <v>65.7</v>
      </c>
      <c r="C9" s="26"/>
      <c r="D9" s="4"/>
      <c r="E9" s="4"/>
      <c r="F9" s="4"/>
      <c r="G9" s="4"/>
      <c r="H9" s="4"/>
      <c r="I9" s="4"/>
    </row>
    <row r="10" spans="1:46" s="42" customFormat="1" ht="31.5" x14ac:dyDescent="0.25">
      <c r="A10" s="158" t="s">
        <v>136</v>
      </c>
      <c r="B10" s="171">
        <v>25.7</v>
      </c>
      <c r="C10" s="24" t="s">
        <v>16</v>
      </c>
      <c r="D10" s="59"/>
      <c r="E10" s="59"/>
      <c r="F10" s="59"/>
      <c r="G10" s="48"/>
      <c r="H10" s="48"/>
      <c r="I10" s="48"/>
    </row>
    <row r="11" spans="1:46" ht="31.5" x14ac:dyDescent="0.25">
      <c r="A11" s="19" t="s">
        <v>137</v>
      </c>
      <c r="B11" s="167">
        <v>40</v>
      </c>
      <c r="C11" s="25">
        <v>2018</v>
      </c>
      <c r="D11" s="18"/>
      <c r="E11" s="4"/>
      <c r="F11" s="4"/>
      <c r="G11" s="4"/>
      <c r="H11" s="4"/>
      <c r="I11" s="4"/>
    </row>
    <row r="12" spans="1:46" x14ac:dyDescent="0.25">
      <c r="A12" s="52" t="s">
        <v>38</v>
      </c>
      <c r="B12" s="180">
        <f>B13+B14+B15+B16+B17+B18</f>
        <v>177.2</v>
      </c>
      <c r="C12" s="131"/>
      <c r="D12" s="4"/>
      <c r="E12" s="4"/>
      <c r="F12" s="4"/>
      <c r="G12" s="4"/>
      <c r="H12" s="4"/>
      <c r="I12" s="4"/>
    </row>
    <row r="13" spans="1:46" s="42" customFormat="1" ht="42" customHeight="1" x14ac:dyDescent="0.25">
      <c r="A13" s="63" t="s">
        <v>197</v>
      </c>
      <c r="B13" s="184">
        <v>71</v>
      </c>
      <c r="C13" s="98" t="s">
        <v>31</v>
      </c>
      <c r="D13" s="67"/>
      <c r="E13" s="48"/>
      <c r="F13" s="48"/>
      <c r="G13" s="48"/>
      <c r="H13" s="48"/>
      <c r="I13" s="48"/>
    </row>
    <row r="14" spans="1:46" s="42" customFormat="1" ht="36.75" customHeight="1" x14ac:dyDescent="0.25">
      <c r="A14" s="158" t="s">
        <v>198</v>
      </c>
      <c r="B14" s="184">
        <v>23.7</v>
      </c>
      <c r="C14" s="98" t="s">
        <v>30</v>
      </c>
      <c r="D14" s="67"/>
      <c r="E14" s="67"/>
      <c r="F14" s="48"/>
      <c r="G14" s="48"/>
      <c r="H14" s="48"/>
      <c r="I14" s="48"/>
    </row>
    <row r="15" spans="1:46" s="42" customFormat="1" ht="31.5" x14ac:dyDescent="0.25">
      <c r="A15" s="94" t="s">
        <v>199</v>
      </c>
      <c r="B15" s="184">
        <v>41</v>
      </c>
      <c r="C15" s="98" t="s">
        <v>16</v>
      </c>
      <c r="D15" s="67"/>
      <c r="E15" s="67"/>
      <c r="F15" s="67"/>
      <c r="G15" s="48"/>
      <c r="H15" s="48"/>
      <c r="I15" s="48"/>
    </row>
    <row r="16" spans="1:46" s="42" customFormat="1" ht="31.5" x14ac:dyDescent="0.25">
      <c r="A16" s="63" t="s">
        <v>234</v>
      </c>
      <c r="B16" s="171">
        <v>28</v>
      </c>
      <c r="C16" s="24" t="s">
        <v>16</v>
      </c>
      <c r="D16" s="114"/>
      <c r="E16" s="114"/>
      <c r="F16" s="114"/>
      <c r="G16" s="94"/>
      <c r="H16" s="94"/>
      <c r="I16" s="48"/>
    </row>
    <row r="17" spans="1:46" s="42" customFormat="1" ht="31.5" x14ac:dyDescent="0.25">
      <c r="A17" s="63" t="s">
        <v>77</v>
      </c>
      <c r="B17" s="171">
        <v>4.5</v>
      </c>
      <c r="C17" s="24" t="s">
        <v>15</v>
      </c>
      <c r="D17" s="114"/>
      <c r="E17" s="115"/>
      <c r="F17" s="105"/>
      <c r="G17" s="105"/>
      <c r="H17" s="105"/>
      <c r="I17" s="105"/>
    </row>
    <row r="18" spans="1:46" s="42" customFormat="1" ht="31.5" x14ac:dyDescent="0.25">
      <c r="A18" s="94" t="s">
        <v>78</v>
      </c>
      <c r="B18" s="171">
        <v>9</v>
      </c>
      <c r="C18" s="24">
        <v>2018</v>
      </c>
      <c r="D18" s="114"/>
      <c r="E18" s="105"/>
      <c r="F18" s="105"/>
      <c r="G18" s="105"/>
      <c r="H18" s="105"/>
      <c r="I18" s="105"/>
    </row>
    <row r="19" spans="1:46" s="13" customFormat="1" x14ac:dyDescent="0.25">
      <c r="A19" s="49" t="s">
        <v>40</v>
      </c>
      <c r="B19" s="178">
        <f>B20</f>
        <v>0.3</v>
      </c>
      <c r="C19" s="28"/>
      <c r="D19" s="48"/>
      <c r="E19" s="48"/>
      <c r="F19" s="48"/>
      <c r="G19" s="48"/>
      <c r="H19" s="48"/>
      <c r="I19" s="48"/>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row>
    <row r="20" spans="1:46" s="42" customFormat="1" ht="31.5" x14ac:dyDescent="0.25">
      <c r="A20" s="36" t="s">
        <v>200</v>
      </c>
      <c r="B20" s="171">
        <v>0.3</v>
      </c>
      <c r="C20" s="24">
        <v>2018</v>
      </c>
      <c r="D20" s="77"/>
      <c r="E20" s="48"/>
      <c r="F20" s="48"/>
      <c r="G20" s="48"/>
      <c r="H20" s="48"/>
      <c r="I20" s="48"/>
    </row>
    <row r="21" spans="1:46" x14ac:dyDescent="0.25">
      <c r="A21" s="52" t="s">
        <v>43</v>
      </c>
      <c r="B21" s="174">
        <f>SUM(B22:B27)</f>
        <v>82.1</v>
      </c>
      <c r="C21" s="132"/>
      <c r="D21" s="3"/>
      <c r="E21" s="3"/>
      <c r="F21" s="3"/>
      <c r="G21" s="3"/>
      <c r="H21" s="3"/>
      <c r="I21" s="3"/>
    </row>
    <row r="22" spans="1:46" s="42" customFormat="1" ht="31.5" x14ac:dyDescent="0.25">
      <c r="A22" s="81" t="s">
        <v>79</v>
      </c>
      <c r="B22" s="164">
        <v>5</v>
      </c>
      <c r="C22" s="33" t="s">
        <v>17</v>
      </c>
      <c r="D22" s="15"/>
      <c r="E22" s="69"/>
      <c r="F22" s="69"/>
      <c r="G22" s="15"/>
      <c r="H22" s="15"/>
      <c r="I22" s="15"/>
      <c r="J22" s="106"/>
    </row>
    <row r="23" spans="1:46" s="42" customFormat="1" ht="31.5" x14ac:dyDescent="0.25">
      <c r="A23" s="81" t="s">
        <v>80</v>
      </c>
      <c r="B23" s="164">
        <v>12.8</v>
      </c>
      <c r="C23" s="33" t="s">
        <v>17</v>
      </c>
      <c r="D23" s="15"/>
      <c r="E23" s="69"/>
      <c r="F23" s="69"/>
      <c r="G23" s="15"/>
      <c r="H23" s="15"/>
      <c r="I23" s="15"/>
    </row>
    <row r="24" spans="1:46" s="42" customFormat="1" ht="31.5" x14ac:dyDescent="0.25">
      <c r="A24" s="81" t="s">
        <v>201</v>
      </c>
      <c r="B24" s="164">
        <v>20.5</v>
      </c>
      <c r="C24" s="33" t="s">
        <v>30</v>
      </c>
      <c r="D24" s="69"/>
      <c r="E24" s="69"/>
      <c r="F24" s="129"/>
      <c r="G24" s="15"/>
      <c r="H24" s="15"/>
      <c r="I24" s="15"/>
    </row>
    <row r="25" spans="1:46" s="42" customFormat="1" ht="31.5" x14ac:dyDescent="0.25">
      <c r="A25" s="55" t="s">
        <v>202</v>
      </c>
      <c r="B25" s="164">
        <v>12.3</v>
      </c>
      <c r="C25" s="33" t="s">
        <v>16</v>
      </c>
      <c r="D25" s="85"/>
      <c r="E25" s="85"/>
      <c r="F25" s="85"/>
      <c r="G25" s="48"/>
      <c r="H25" s="48"/>
      <c r="I25" s="48"/>
    </row>
    <row r="26" spans="1:46" s="14" customFormat="1" ht="63" x14ac:dyDescent="0.25">
      <c r="A26" s="19" t="s">
        <v>235</v>
      </c>
      <c r="B26" s="171">
        <v>1.5</v>
      </c>
      <c r="C26" s="24">
        <v>2018</v>
      </c>
      <c r="D26" s="116"/>
      <c r="E26" s="4"/>
      <c r="F26" s="4"/>
      <c r="G26" s="4"/>
      <c r="H26" s="4"/>
      <c r="I26" s="4"/>
    </row>
    <row r="27" spans="1:46" ht="47.25" x14ac:dyDescent="0.25">
      <c r="A27" s="19" t="s">
        <v>81</v>
      </c>
      <c r="B27" s="171">
        <v>30</v>
      </c>
      <c r="C27" s="24">
        <v>2023</v>
      </c>
      <c r="D27" s="4"/>
      <c r="E27" s="4"/>
      <c r="F27" s="4"/>
      <c r="G27" s="4"/>
      <c r="H27" s="4"/>
      <c r="I27" s="116"/>
    </row>
    <row r="28" spans="1:46" ht="34.5" customHeight="1" x14ac:dyDescent="0.25">
      <c r="A28" s="41" t="s">
        <v>138</v>
      </c>
      <c r="B28" s="172">
        <f>B21+B19+B12+B9+B6+B4</f>
        <v>402.2</v>
      </c>
      <c r="C28" s="192" t="s">
        <v>50</v>
      </c>
      <c r="D28" s="192"/>
      <c r="E28" s="10"/>
      <c r="F28" s="10"/>
      <c r="G28" s="10"/>
      <c r="H28" s="3"/>
      <c r="I28" s="3"/>
    </row>
    <row r="29" spans="1:46" ht="15.75" customHeight="1" x14ac:dyDescent="0.25">
      <c r="A29" s="117"/>
      <c r="B29" s="118"/>
      <c r="C29" s="119"/>
      <c r="D29" s="119"/>
      <c r="E29" s="120"/>
      <c r="F29" s="120"/>
      <c r="G29" s="120"/>
      <c r="H29" s="21"/>
      <c r="I29" s="21"/>
    </row>
    <row r="30" spans="1:46" x14ac:dyDescent="0.25">
      <c r="A30" s="46" t="s">
        <v>150</v>
      </c>
    </row>
  </sheetData>
  <mergeCells count="11">
    <mergeCell ref="C28:D28"/>
    <mergeCell ref="A1:A2"/>
    <mergeCell ref="B1:B2"/>
    <mergeCell ref="C1:C2"/>
    <mergeCell ref="D1:D2"/>
    <mergeCell ref="A3:I3"/>
    <mergeCell ref="E1:E2"/>
    <mergeCell ref="F1:F2"/>
    <mergeCell ref="G1:G2"/>
    <mergeCell ref="H1:H2"/>
    <mergeCell ref="I1:I2"/>
  </mergeCells>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14</vt:i4>
      </vt:variant>
    </vt:vector>
  </HeadingPairs>
  <TitlesOfParts>
    <vt:vector size="24" baseType="lpstr">
      <vt:lpstr>Проекты странового значения</vt:lpstr>
      <vt:lpstr>Баткенская область</vt:lpstr>
      <vt:lpstr>Джалал-Абадская область</vt:lpstr>
      <vt:lpstr>Иссык-Кульская область</vt:lpstr>
      <vt:lpstr>Нарынская область</vt:lpstr>
      <vt:lpstr>Ошская область</vt:lpstr>
      <vt:lpstr>Таласская область</vt:lpstr>
      <vt:lpstr>Чуйская область</vt:lpstr>
      <vt:lpstr>Город Бишкек</vt:lpstr>
      <vt:lpstr>Город Ош</vt:lpstr>
      <vt:lpstr>'Баткенская область'!Заголовки_для_печати</vt:lpstr>
      <vt:lpstr>'Город Бишкек'!Заголовки_для_печати</vt:lpstr>
      <vt:lpstr>'Город Ош'!Заголовки_для_печати</vt:lpstr>
      <vt:lpstr>'Джалал-Абадская область'!Заголовки_для_печати</vt:lpstr>
      <vt:lpstr>'Иссык-Кульская область'!Заголовки_для_печати</vt:lpstr>
      <vt:lpstr>'Нарынская область'!Заголовки_для_печати</vt:lpstr>
      <vt:lpstr>'Ошская область'!Заголовки_для_печати</vt:lpstr>
      <vt:lpstr>'Проекты странового значения'!Заголовки_для_печати</vt:lpstr>
      <vt:lpstr>'Таласская область'!Заголовки_для_печати</vt:lpstr>
      <vt:lpstr>'Чуйская область'!Заголовки_для_печати</vt:lpstr>
      <vt:lpstr>'Город Ош'!Область_печати</vt:lpstr>
      <vt:lpstr>'Иссык-Кульская область'!Область_печати</vt:lpstr>
      <vt:lpstr>'Нарынская область'!Область_печати</vt:lpstr>
      <vt:lpstr>'Чуйская область'!Область_печати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dc:creator>
  <cp:lastModifiedBy>Султанбаев Эрбол</cp:lastModifiedBy>
  <cp:lastPrinted>2018-10-31T05:06:10Z</cp:lastPrinted>
  <dcterms:created xsi:type="dcterms:W3CDTF">2018-06-08T05:06:39Z</dcterms:created>
  <dcterms:modified xsi:type="dcterms:W3CDTF">2019-06-28T08:52:12Z</dcterms:modified>
</cp:coreProperties>
</file>